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UENTA PUBLICA 2018\JUL-SEP 2018\"/>
    </mc:Choice>
  </mc:AlternateContent>
  <bookViews>
    <workbookView xWindow="0" yWindow="0" windowWidth="23040" windowHeight="10644" activeTab="9"/>
  </bookViews>
  <sheets>
    <sheet name="DATOS GENERALES" sheetId="12" r:id="rId1"/>
    <sheet name="F1" sheetId="3" r:id="rId2"/>
    <sheet name="F2" sheetId="4" r:id="rId3"/>
    <sheet name="F3" sheetId="5" r:id="rId4"/>
    <sheet name="F4" sheetId="6" r:id="rId5"/>
    <sheet name="F5" sheetId="7" r:id="rId6"/>
    <sheet name="F6a" sheetId="8" r:id="rId7"/>
    <sheet name="F6b" sheetId="9" r:id="rId8"/>
    <sheet name="F6c" sheetId="10" r:id="rId9"/>
    <sheet name="F6d" sheetId="11" r:id="rId10"/>
  </sheets>
  <definedNames>
    <definedName name="_xlnm._FilterDatabase" localSheetId="5" hidden="1">'F5'!$A$3:$G$71</definedName>
    <definedName name="_xlnm._FilterDatabase" localSheetId="6" hidden="1">F6a!$B$3:$H$155</definedName>
    <definedName name="_xlnm._FilterDatabase" localSheetId="7" hidden="1">F6b!$A$3:$G$13</definedName>
    <definedName name="_xlnm._FilterDatabase" localSheetId="8" hidden="1">F6c!$B$3:$H$79</definedName>
    <definedName name="_xlnm._FilterDatabase" localSheetId="9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1" l="1"/>
  <c r="D26" i="11"/>
  <c r="D25" i="11"/>
  <c r="G25" i="11" s="1"/>
  <c r="D24" i="11"/>
  <c r="G24" i="11" s="1"/>
  <c r="F23" i="11"/>
  <c r="F16" i="11" s="1"/>
  <c r="E23" i="11"/>
  <c r="E16" i="11" s="1"/>
  <c r="D23" i="11"/>
  <c r="G23" i="11" s="1"/>
  <c r="C23" i="11"/>
  <c r="B23" i="11"/>
  <c r="D22" i="11"/>
  <c r="G22" i="11" s="1"/>
  <c r="D21" i="11"/>
  <c r="G21" i="11" s="1"/>
  <c r="G20" i="11"/>
  <c r="D20" i="11"/>
  <c r="D19" i="11" s="1"/>
  <c r="G19" i="11" s="1"/>
  <c r="F19" i="11"/>
  <c r="E19" i="11"/>
  <c r="C19" i="11"/>
  <c r="B19" i="11"/>
  <c r="D18" i="11"/>
  <c r="G18" i="11" s="1"/>
  <c r="D17" i="11"/>
  <c r="G17" i="11" s="1"/>
  <c r="C16" i="11"/>
  <c r="B16" i="11"/>
  <c r="D14" i="11"/>
  <c r="G14" i="11" s="1"/>
  <c r="D13" i="11"/>
  <c r="G13" i="11" s="1"/>
  <c r="D12" i="11"/>
  <c r="D11" i="11" s="1"/>
  <c r="G11" i="11" s="1"/>
  <c r="F11" i="11"/>
  <c r="F4" i="11" s="1"/>
  <c r="E11" i="11"/>
  <c r="C11" i="11"/>
  <c r="B11" i="11"/>
  <c r="D10" i="11"/>
  <c r="G10" i="11" s="1"/>
  <c r="D9" i="11"/>
  <c r="D7" i="11" s="1"/>
  <c r="D8" i="11"/>
  <c r="G8" i="11" s="1"/>
  <c r="F7" i="11"/>
  <c r="E7" i="11"/>
  <c r="C7" i="11"/>
  <c r="C4" i="11" s="1"/>
  <c r="C27" i="11" s="1"/>
  <c r="B7" i="11"/>
  <c r="B4" i="11" s="1"/>
  <c r="B27" i="11" s="1"/>
  <c r="D6" i="11"/>
  <c r="G6" i="11" s="1"/>
  <c r="D5" i="11"/>
  <c r="G5" i="11" s="1"/>
  <c r="E4" i="11"/>
  <c r="E27" i="11" s="1"/>
  <c r="E77" i="10"/>
  <c r="H77" i="10" s="1"/>
  <c r="E76" i="10"/>
  <c r="H76" i="10" s="1"/>
  <c r="E75" i="10"/>
  <c r="H75" i="10" s="1"/>
  <c r="E74" i="10"/>
  <c r="E73" i="10" s="1"/>
  <c r="H73" i="10" s="1"/>
  <c r="G73" i="10"/>
  <c r="F73" i="10"/>
  <c r="D73" i="10"/>
  <c r="C73" i="10"/>
  <c r="E71" i="10"/>
  <c r="H71" i="10" s="1"/>
  <c r="E70" i="10"/>
  <c r="H70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E62" i="10" s="1"/>
  <c r="H62" i="10" s="1"/>
  <c r="G62" i="10"/>
  <c r="F62" i="10"/>
  <c r="D62" i="10"/>
  <c r="C62" i="10"/>
  <c r="E60" i="10"/>
  <c r="H60" i="10" s="1"/>
  <c r="E59" i="10"/>
  <c r="H59" i="10" s="1"/>
  <c r="E58" i="10"/>
  <c r="H58" i="10" s="1"/>
  <c r="E57" i="10"/>
  <c r="H57" i="10" s="1"/>
  <c r="E56" i="10"/>
  <c r="H56" i="10" s="1"/>
  <c r="E55" i="10"/>
  <c r="E53" i="10" s="1"/>
  <c r="H53" i="10" s="1"/>
  <c r="E54" i="10"/>
  <c r="H54" i="10" s="1"/>
  <c r="G53" i="10"/>
  <c r="F53" i="10"/>
  <c r="F42" i="10" s="1"/>
  <c r="D53" i="10"/>
  <c r="C53" i="10"/>
  <c r="E51" i="10"/>
  <c r="H51" i="10" s="1"/>
  <c r="E50" i="10"/>
  <c r="H50" i="10" s="1"/>
  <c r="E49" i="10"/>
  <c r="H49" i="10" s="1"/>
  <c r="E48" i="10"/>
  <c r="H48" i="10" s="1"/>
  <c r="E47" i="10"/>
  <c r="H47" i="10" s="1"/>
  <c r="E46" i="10"/>
  <c r="H46" i="10" s="1"/>
  <c r="E45" i="10"/>
  <c r="H45" i="10" s="1"/>
  <c r="E44" i="10"/>
  <c r="E43" i="10" s="1"/>
  <c r="G43" i="10"/>
  <c r="F43" i="10"/>
  <c r="D43" i="10"/>
  <c r="D42" i="10" s="1"/>
  <c r="C43" i="10"/>
  <c r="C42" i="10" s="1"/>
  <c r="G42" i="10"/>
  <c r="E40" i="10"/>
  <c r="H40" i="10" s="1"/>
  <c r="E39" i="10"/>
  <c r="H39" i="10" s="1"/>
  <c r="E38" i="10"/>
  <c r="H38" i="10" s="1"/>
  <c r="E37" i="10"/>
  <c r="H37" i="10" s="1"/>
  <c r="G36" i="10"/>
  <c r="F36" i="10"/>
  <c r="E36" i="10"/>
  <c r="H36" i="10" s="1"/>
  <c r="D36" i="10"/>
  <c r="C36" i="10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E25" i="10" s="1"/>
  <c r="H25" i="10" s="1"/>
  <c r="E27" i="10"/>
  <c r="H27" i="10" s="1"/>
  <c r="E26" i="10"/>
  <c r="H26" i="10" s="1"/>
  <c r="G25" i="10"/>
  <c r="F25" i="10"/>
  <c r="D25" i="10"/>
  <c r="C25" i="10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7" i="10"/>
  <c r="E16" i="10" s="1"/>
  <c r="H16" i="10" s="1"/>
  <c r="G16" i="10"/>
  <c r="F16" i="10"/>
  <c r="D16" i="10"/>
  <c r="D5" i="10" s="1"/>
  <c r="D79" i="10" s="1"/>
  <c r="C16" i="10"/>
  <c r="E14" i="10"/>
  <c r="H14" i="10" s="1"/>
  <c r="E13" i="10"/>
  <c r="H13" i="10" s="1"/>
  <c r="E12" i="10"/>
  <c r="H12" i="10" s="1"/>
  <c r="E11" i="10"/>
  <c r="H11" i="10" s="1"/>
  <c r="E10" i="10"/>
  <c r="H10" i="10" s="1"/>
  <c r="E9" i="10"/>
  <c r="H9" i="10" s="1"/>
  <c r="E8" i="10"/>
  <c r="H8" i="10" s="1"/>
  <c r="E7" i="10"/>
  <c r="E6" i="10" s="1"/>
  <c r="E5" i="10" s="1"/>
  <c r="G6" i="10"/>
  <c r="G5" i="10" s="1"/>
  <c r="G79" i="10" s="1"/>
  <c r="F6" i="10"/>
  <c r="D6" i="10"/>
  <c r="C6" i="10"/>
  <c r="C5" i="10" s="1"/>
  <c r="C79" i="10" s="1"/>
  <c r="F5" i="10"/>
  <c r="C26" i="9"/>
  <c r="B26" i="9"/>
  <c r="D24" i="9"/>
  <c r="G24" i="9" s="1"/>
  <c r="D23" i="9"/>
  <c r="G23" i="9" s="1"/>
  <c r="D22" i="9"/>
  <c r="G22" i="9" s="1"/>
  <c r="D21" i="9"/>
  <c r="G21" i="9" s="1"/>
  <c r="D20" i="9"/>
  <c r="G20" i="9" s="1"/>
  <c r="D19" i="9"/>
  <c r="G19" i="9" s="1"/>
  <c r="D18" i="9"/>
  <c r="G18" i="9" s="1"/>
  <c r="D17" i="9"/>
  <c r="D16" i="9" s="1"/>
  <c r="F16" i="9"/>
  <c r="E16" i="9"/>
  <c r="C16" i="9"/>
  <c r="B16" i="9"/>
  <c r="D13" i="9"/>
  <c r="G13" i="9" s="1"/>
  <c r="D12" i="9"/>
  <c r="G12" i="9" s="1"/>
  <c r="D11" i="9"/>
  <c r="G11" i="9" s="1"/>
  <c r="D10" i="9"/>
  <c r="G10" i="9" s="1"/>
  <c r="D9" i="9"/>
  <c r="G9" i="9" s="1"/>
  <c r="D8" i="9"/>
  <c r="D5" i="9" s="1"/>
  <c r="D26" i="9" s="1"/>
  <c r="D7" i="9"/>
  <c r="G7" i="9" s="1"/>
  <c r="D6" i="9"/>
  <c r="G6" i="9" s="1"/>
  <c r="F5" i="9"/>
  <c r="F26" i="9" s="1"/>
  <c r="E5" i="9"/>
  <c r="E26" i="9" s="1"/>
  <c r="C5" i="9"/>
  <c r="B5" i="9"/>
  <c r="D4" i="11" l="1"/>
  <c r="G16" i="11"/>
  <c r="F27" i="11"/>
  <c r="G9" i="11"/>
  <c r="G7" i="11" s="1"/>
  <c r="G4" i="11" s="1"/>
  <c r="G27" i="11" s="1"/>
  <c r="D16" i="11"/>
  <c r="G12" i="11"/>
  <c r="H43" i="10"/>
  <c r="E42" i="10"/>
  <c r="H42" i="10" s="1"/>
  <c r="F79" i="10"/>
  <c r="H17" i="10"/>
  <c r="H44" i="10"/>
  <c r="H55" i="10"/>
  <c r="H7" i="10"/>
  <c r="H6" i="10" s="1"/>
  <c r="H5" i="10" s="1"/>
  <c r="H79" i="10" s="1"/>
  <c r="H63" i="10"/>
  <c r="H74" i="10"/>
  <c r="H28" i="10"/>
  <c r="G17" i="9"/>
  <c r="G16" i="9" s="1"/>
  <c r="G8" i="9"/>
  <c r="G5" i="9" s="1"/>
  <c r="G26" i="9" s="1"/>
  <c r="D27" i="11" l="1"/>
  <c r="E79" i="10"/>
  <c r="E152" i="8" l="1"/>
  <c r="H152" i="8" s="1"/>
  <c r="E151" i="8"/>
  <c r="H151" i="8" s="1"/>
  <c r="E150" i="8"/>
  <c r="H150" i="8" s="1"/>
  <c r="E149" i="8"/>
  <c r="H149" i="8" s="1"/>
  <c r="E148" i="8"/>
  <c r="H148" i="8" s="1"/>
  <c r="E147" i="8"/>
  <c r="H147" i="8" s="1"/>
  <c r="E146" i="8"/>
  <c r="H146" i="8" s="1"/>
  <c r="G145" i="8"/>
  <c r="F145" i="8"/>
  <c r="D145" i="8"/>
  <c r="C145" i="8"/>
  <c r="E144" i="8"/>
  <c r="H144" i="8" s="1"/>
  <c r="E143" i="8"/>
  <c r="H143" i="8" s="1"/>
  <c r="E142" i="8"/>
  <c r="E141" i="8" s="1"/>
  <c r="H141" i="8" s="1"/>
  <c r="G141" i="8"/>
  <c r="F141" i="8"/>
  <c r="D141" i="8"/>
  <c r="C141" i="8"/>
  <c r="E140" i="8"/>
  <c r="H140" i="8" s="1"/>
  <c r="E139" i="8"/>
  <c r="H139" i="8" s="1"/>
  <c r="E138" i="8"/>
  <c r="H138" i="8" s="1"/>
  <c r="E137" i="8"/>
  <c r="H137" i="8" s="1"/>
  <c r="E136" i="8"/>
  <c r="H136" i="8" s="1"/>
  <c r="E135" i="8"/>
  <c r="H135" i="8" s="1"/>
  <c r="E134" i="8"/>
  <c r="H134" i="8" s="1"/>
  <c r="E133" i="8"/>
  <c r="E132" i="8" s="1"/>
  <c r="H132" i="8" s="1"/>
  <c r="G132" i="8"/>
  <c r="F132" i="8"/>
  <c r="D132" i="8"/>
  <c r="C132" i="8"/>
  <c r="E131" i="8"/>
  <c r="H131" i="8" s="1"/>
  <c r="E130" i="8"/>
  <c r="E128" i="8" s="1"/>
  <c r="H128" i="8" s="1"/>
  <c r="E129" i="8"/>
  <c r="H129" i="8" s="1"/>
  <c r="G128" i="8"/>
  <c r="F128" i="8"/>
  <c r="D128" i="8"/>
  <c r="C128" i="8"/>
  <c r="E127" i="8"/>
  <c r="H127" i="8" s="1"/>
  <c r="E126" i="8"/>
  <c r="H126" i="8" s="1"/>
  <c r="E125" i="8"/>
  <c r="H125" i="8" s="1"/>
  <c r="E124" i="8"/>
  <c r="H124" i="8" s="1"/>
  <c r="E123" i="8"/>
  <c r="H123" i="8" s="1"/>
  <c r="E122" i="8"/>
  <c r="H122" i="8" s="1"/>
  <c r="E121" i="8"/>
  <c r="H121" i="8" s="1"/>
  <c r="E120" i="8"/>
  <c r="E118" i="8" s="1"/>
  <c r="H118" i="8" s="1"/>
  <c r="E119" i="8"/>
  <c r="H119" i="8" s="1"/>
  <c r="G118" i="8"/>
  <c r="F118" i="8"/>
  <c r="D118" i="8"/>
  <c r="C118" i="8"/>
  <c r="E117" i="8"/>
  <c r="H117" i="8" s="1"/>
  <c r="E116" i="8"/>
  <c r="H116" i="8" s="1"/>
  <c r="E115" i="8"/>
  <c r="H115" i="8" s="1"/>
  <c r="E114" i="8"/>
  <c r="H114" i="8" s="1"/>
  <c r="E113" i="8"/>
  <c r="H113" i="8" s="1"/>
  <c r="E112" i="8"/>
  <c r="H112" i="8" s="1"/>
  <c r="E111" i="8"/>
  <c r="H111" i="8" s="1"/>
  <c r="E110" i="8"/>
  <c r="E108" i="8" s="1"/>
  <c r="H108" i="8" s="1"/>
  <c r="E109" i="8"/>
  <c r="H109" i="8" s="1"/>
  <c r="G108" i="8"/>
  <c r="F108" i="8"/>
  <c r="D108" i="8"/>
  <c r="C108" i="8"/>
  <c r="E107" i="8"/>
  <c r="H107" i="8" s="1"/>
  <c r="E106" i="8"/>
  <c r="H106" i="8" s="1"/>
  <c r="E105" i="8"/>
  <c r="H105" i="8" s="1"/>
  <c r="E104" i="8"/>
  <c r="H104" i="8" s="1"/>
  <c r="E103" i="8"/>
  <c r="H103" i="8" s="1"/>
  <c r="E102" i="8"/>
  <c r="H102" i="8" s="1"/>
  <c r="E101" i="8"/>
  <c r="H101" i="8" s="1"/>
  <c r="E100" i="8"/>
  <c r="E98" i="8" s="1"/>
  <c r="H98" i="8" s="1"/>
  <c r="E99" i="8"/>
  <c r="H99" i="8" s="1"/>
  <c r="G98" i="8"/>
  <c r="F98" i="8"/>
  <c r="D98" i="8"/>
  <c r="C98" i="8"/>
  <c r="E97" i="8"/>
  <c r="H97" i="8" s="1"/>
  <c r="E96" i="8"/>
  <c r="H96" i="8" s="1"/>
  <c r="E95" i="8"/>
  <c r="H95" i="8" s="1"/>
  <c r="E94" i="8"/>
  <c r="H94" i="8" s="1"/>
  <c r="E93" i="8"/>
  <c r="H93" i="8" s="1"/>
  <c r="E92" i="8"/>
  <c r="H92" i="8" s="1"/>
  <c r="E91" i="8"/>
  <c r="H91" i="8" s="1"/>
  <c r="E90" i="8"/>
  <c r="E88" i="8" s="1"/>
  <c r="H88" i="8" s="1"/>
  <c r="E89" i="8"/>
  <c r="H89" i="8" s="1"/>
  <c r="G88" i="8"/>
  <c r="F88" i="8"/>
  <c r="D88" i="8"/>
  <c r="D79" i="8" s="1"/>
  <c r="C88" i="8"/>
  <c r="C79" i="8" s="1"/>
  <c r="E87" i="8"/>
  <c r="H87" i="8" s="1"/>
  <c r="E86" i="8"/>
  <c r="H86" i="8" s="1"/>
  <c r="E85" i="8"/>
  <c r="H85" i="8" s="1"/>
  <c r="E84" i="8"/>
  <c r="H84" i="8" s="1"/>
  <c r="E83" i="8"/>
  <c r="H83" i="8" s="1"/>
  <c r="E82" i="8"/>
  <c r="H82" i="8" s="1"/>
  <c r="E81" i="8"/>
  <c r="E80" i="8" s="1"/>
  <c r="G80" i="8"/>
  <c r="G79" i="8" s="1"/>
  <c r="F80" i="8"/>
  <c r="D80" i="8"/>
  <c r="C80" i="8"/>
  <c r="F79" i="8"/>
  <c r="E77" i="8"/>
  <c r="H77" i="8" s="1"/>
  <c r="E76" i="8"/>
  <c r="H76" i="8" s="1"/>
  <c r="E75" i="8"/>
  <c r="H75" i="8" s="1"/>
  <c r="E74" i="8"/>
  <c r="H74" i="8" s="1"/>
  <c r="E73" i="8"/>
  <c r="H73" i="8" s="1"/>
  <c r="E72" i="8"/>
  <c r="H72" i="8" s="1"/>
  <c r="E71" i="8"/>
  <c r="E70" i="8" s="1"/>
  <c r="H70" i="8" s="1"/>
  <c r="G70" i="8"/>
  <c r="F70" i="8"/>
  <c r="D70" i="8"/>
  <c r="C70" i="8"/>
  <c r="E69" i="8"/>
  <c r="H69" i="8" s="1"/>
  <c r="E68" i="8"/>
  <c r="H68" i="8" s="1"/>
  <c r="E67" i="8"/>
  <c r="H67" i="8" s="1"/>
  <c r="G66" i="8"/>
  <c r="F66" i="8"/>
  <c r="E66" i="8"/>
  <c r="H66" i="8" s="1"/>
  <c r="D66" i="8"/>
  <c r="C66" i="8"/>
  <c r="E65" i="8"/>
  <c r="H65" i="8" s="1"/>
  <c r="E64" i="8"/>
  <c r="H64" i="8" s="1"/>
  <c r="E63" i="8"/>
  <c r="H63" i="8" s="1"/>
  <c r="E62" i="8"/>
  <c r="H62" i="8" s="1"/>
  <c r="E61" i="8"/>
  <c r="H61" i="8" s="1"/>
  <c r="E60" i="8"/>
  <c r="H60" i="8" s="1"/>
  <c r="E59" i="8"/>
  <c r="E57" i="8" s="1"/>
  <c r="H57" i="8" s="1"/>
  <c r="E58" i="8"/>
  <c r="H58" i="8" s="1"/>
  <c r="G57" i="8"/>
  <c r="F57" i="8"/>
  <c r="D57" i="8"/>
  <c r="C57" i="8"/>
  <c r="E56" i="8"/>
  <c r="H56" i="8" s="1"/>
  <c r="E55" i="8"/>
  <c r="H55" i="8" s="1"/>
  <c r="E54" i="8"/>
  <c r="E53" i="8" s="1"/>
  <c r="H53" i="8" s="1"/>
  <c r="G53" i="8"/>
  <c r="F53" i="8"/>
  <c r="D53" i="8"/>
  <c r="C53" i="8"/>
  <c r="E52" i="8"/>
  <c r="H52" i="8" s="1"/>
  <c r="E51" i="8"/>
  <c r="H51" i="8" s="1"/>
  <c r="E50" i="8"/>
  <c r="H50" i="8" s="1"/>
  <c r="E49" i="8"/>
  <c r="H49" i="8" s="1"/>
  <c r="E48" i="8"/>
  <c r="H48" i="8" s="1"/>
  <c r="E47" i="8"/>
  <c r="H47" i="8" s="1"/>
  <c r="E46" i="8"/>
  <c r="H46" i="8" s="1"/>
  <c r="E45" i="8"/>
  <c r="H45" i="8" s="1"/>
  <c r="E44" i="8"/>
  <c r="E43" i="8" s="1"/>
  <c r="H43" i="8" s="1"/>
  <c r="G43" i="8"/>
  <c r="F43" i="8"/>
  <c r="D43" i="8"/>
  <c r="C43" i="8"/>
  <c r="E42" i="8"/>
  <c r="H42" i="8" s="1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E33" i="8" s="1"/>
  <c r="H33" i="8" s="1"/>
  <c r="G33" i="8"/>
  <c r="F33" i="8"/>
  <c r="D33" i="8"/>
  <c r="C33" i="8"/>
  <c r="E32" i="8"/>
  <c r="H32" i="8" s="1"/>
  <c r="E31" i="8"/>
  <c r="H31" i="8" s="1"/>
  <c r="E30" i="8"/>
  <c r="H30" i="8" s="1"/>
  <c r="E29" i="8"/>
  <c r="H29" i="8" s="1"/>
  <c r="E28" i="8"/>
  <c r="H28" i="8" s="1"/>
  <c r="E27" i="8"/>
  <c r="E23" i="8" s="1"/>
  <c r="H23" i="8" s="1"/>
  <c r="E26" i="8"/>
  <c r="H26" i="8" s="1"/>
  <c r="E25" i="8"/>
  <c r="H25" i="8" s="1"/>
  <c r="E24" i="8"/>
  <c r="H24" i="8" s="1"/>
  <c r="G23" i="8"/>
  <c r="F23" i="8"/>
  <c r="D23" i="8"/>
  <c r="C23" i="8"/>
  <c r="E22" i="8"/>
  <c r="H22" i="8" s="1"/>
  <c r="E21" i="8"/>
  <c r="H21" i="8" s="1"/>
  <c r="E20" i="8"/>
  <c r="H20" i="8" s="1"/>
  <c r="E19" i="8"/>
  <c r="H19" i="8" s="1"/>
  <c r="E18" i="8"/>
  <c r="H18" i="8" s="1"/>
  <c r="E17" i="8"/>
  <c r="E13" i="8" s="1"/>
  <c r="H13" i="8" s="1"/>
  <c r="E16" i="8"/>
  <c r="H16" i="8" s="1"/>
  <c r="E15" i="8"/>
  <c r="H15" i="8" s="1"/>
  <c r="E14" i="8"/>
  <c r="H14" i="8" s="1"/>
  <c r="G13" i="8"/>
  <c r="F13" i="8"/>
  <c r="D13" i="8"/>
  <c r="C13" i="8"/>
  <c r="E12" i="8"/>
  <c r="H12" i="8" s="1"/>
  <c r="E11" i="8"/>
  <c r="H11" i="8" s="1"/>
  <c r="E10" i="8"/>
  <c r="H10" i="8" s="1"/>
  <c r="E9" i="8"/>
  <c r="H9" i="8" s="1"/>
  <c r="E8" i="8"/>
  <c r="H8" i="8" s="1"/>
  <c r="E7" i="8"/>
  <c r="H7" i="8" s="1"/>
  <c r="E6" i="8"/>
  <c r="H6" i="8" s="1"/>
  <c r="G5" i="8"/>
  <c r="G4" i="8" s="1"/>
  <c r="G154" i="8" s="1"/>
  <c r="F5" i="8"/>
  <c r="D5" i="8"/>
  <c r="D4" i="8" s="1"/>
  <c r="C5" i="8"/>
  <c r="C4" i="8" s="1"/>
  <c r="C154" i="8" s="1"/>
  <c r="F4" i="8"/>
  <c r="F154" i="8" s="1"/>
  <c r="H5" i="8" l="1"/>
  <c r="H4" i="8" s="1"/>
  <c r="D154" i="8"/>
  <c r="E145" i="8"/>
  <c r="H145" i="8" s="1"/>
  <c r="H27" i="8"/>
  <c r="H59" i="8"/>
  <c r="H71" i="8"/>
  <c r="H90" i="8"/>
  <c r="H100" i="8"/>
  <c r="H110" i="8"/>
  <c r="H120" i="8"/>
  <c r="H130" i="8"/>
  <c r="H142" i="8"/>
  <c r="H17" i="8"/>
  <c r="E5" i="8"/>
  <c r="E4" i="8" s="1"/>
  <c r="H34" i="8"/>
  <c r="H44" i="8"/>
  <c r="H54" i="8"/>
  <c r="H81" i="8"/>
  <c r="H80" i="8" s="1"/>
  <c r="H79" i="8" s="1"/>
  <c r="H133" i="8"/>
  <c r="E79" i="8" l="1"/>
  <c r="E154" i="8"/>
  <c r="H154" i="8"/>
  <c r="F70" i="7" l="1"/>
  <c r="E70" i="7"/>
  <c r="C70" i="7"/>
  <c r="B70" i="7"/>
  <c r="G69" i="7"/>
  <c r="D69" i="7"/>
  <c r="D70" i="7" s="1"/>
  <c r="G68" i="7"/>
  <c r="G70" i="7" s="1"/>
  <c r="D68" i="7"/>
  <c r="G63" i="7"/>
  <c r="D63" i="7"/>
  <c r="G62" i="7"/>
  <c r="F62" i="7"/>
  <c r="E62" i="7"/>
  <c r="D62" i="7"/>
  <c r="C62" i="7"/>
  <c r="B62" i="7"/>
  <c r="G59" i="7"/>
  <c r="D59" i="7"/>
  <c r="G58" i="7"/>
  <c r="D58" i="7"/>
  <c r="G57" i="7"/>
  <c r="D57" i="7"/>
  <c r="G56" i="7"/>
  <c r="D56" i="7"/>
  <c r="D55" i="7" s="1"/>
  <c r="G55" i="7"/>
  <c r="F55" i="7"/>
  <c r="E55" i="7"/>
  <c r="C55" i="7"/>
  <c r="B55" i="7"/>
  <c r="G54" i="7"/>
  <c r="D54" i="7"/>
  <c r="G53" i="7"/>
  <c r="G50" i="7" s="1"/>
  <c r="D53" i="7"/>
  <c r="G52" i="7"/>
  <c r="D52" i="7"/>
  <c r="G51" i="7"/>
  <c r="D51" i="7"/>
  <c r="F50" i="7"/>
  <c r="E50" i="7"/>
  <c r="D50" i="7"/>
  <c r="C50" i="7"/>
  <c r="B50" i="7"/>
  <c r="G49" i="7"/>
  <c r="D49" i="7"/>
  <c r="G48" i="7"/>
  <c r="D48" i="7"/>
  <c r="G47" i="7"/>
  <c r="D47" i="7"/>
  <c r="G46" i="7"/>
  <c r="D46" i="7"/>
  <c r="G45" i="7"/>
  <c r="D45" i="7"/>
  <c r="G44" i="7"/>
  <c r="D44" i="7"/>
  <c r="G43" i="7"/>
  <c r="G41" i="7" s="1"/>
  <c r="D43" i="7"/>
  <c r="D41" i="7" s="1"/>
  <c r="D60" i="7" s="1"/>
  <c r="G42" i="7"/>
  <c r="D42" i="7"/>
  <c r="F41" i="7"/>
  <c r="F60" i="7" s="1"/>
  <c r="E41" i="7"/>
  <c r="E60" i="7" s="1"/>
  <c r="C41" i="7"/>
  <c r="C60" i="7" s="1"/>
  <c r="B41" i="7"/>
  <c r="B60" i="7" s="1"/>
  <c r="G36" i="7"/>
  <c r="D36" i="7"/>
  <c r="G35" i="7"/>
  <c r="G34" i="7" s="1"/>
  <c r="D35" i="7"/>
  <c r="F34" i="7"/>
  <c r="E34" i="7"/>
  <c r="D34" i="7"/>
  <c r="C34" i="7"/>
  <c r="B34" i="7"/>
  <c r="G33" i="7"/>
  <c r="G32" i="7" s="1"/>
  <c r="D33" i="7"/>
  <c r="F32" i="7"/>
  <c r="E32" i="7"/>
  <c r="D32" i="7"/>
  <c r="C32" i="7"/>
  <c r="C37" i="7" s="1"/>
  <c r="C65" i="7" s="1"/>
  <c r="B32" i="7"/>
  <c r="G31" i="7"/>
  <c r="D31" i="7"/>
  <c r="G30" i="7"/>
  <c r="D30" i="7"/>
  <c r="G29" i="7"/>
  <c r="D29" i="7"/>
  <c r="G28" i="7"/>
  <c r="G25" i="7" s="1"/>
  <c r="D28" i="7"/>
  <c r="G27" i="7"/>
  <c r="D27" i="7"/>
  <c r="G26" i="7"/>
  <c r="D26" i="7"/>
  <c r="D25" i="7" s="1"/>
  <c r="D37" i="7" s="1"/>
  <c r="F25" i="7"/>
  <c r="F37" i="7" s="1"/>
  <c r="E25" i="7"/>
  <c r="E37" i="7" s="1"/>
  <c r="E65" i="7" s="1"/>
  <c r="C25" i="7"/>
  <c r="B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D13" i="7" s="1"/>
  <c r="G14" i="7"/>
  <c r="G13" i="7" s="1"/>
  <c r="D14" i="7"/>
  <c r="F13" i="7"/>
  <c r="E13" i="7"/>
  <c r="C13" i="7"/>
  <c r="B13" i="7"/>
  <c r="B37" i="7" s="1"/>
  <c r="B65" i="7" s="1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60" i="7" l="1"/>
  <c r="D65" i="7"/>
  <c r="G37" i="7"/>
  <c r="G65" i="7" s="1"/>
  <c r="G38" i="7"/>
  <c r="F65" i="7"/>
  <c r="C68" i="6" l="1"/>
  <c r="C69" i="6" s="1"/>
  <c r="E60" i="6"/>
  <c r="E68" i="6" s="1"/>
  <c r="E69" i="6" s="1"/>
  <c r="D60" i="6"/>
  <c r="D68" i="6" s="1"/>
  <c r="D69" i="6" s="1"/>
  <c r="C60" i="6"/>
  <c r="D54" i="6"/>
  <c r="D55" i="6" s="1"/>
  <c r="C54" i="6"/>
  <c r="C55" i="6" s="1"/>
  <c r="E46" i="6"/>
  <c r="E54" i="6" s="1"/>
  <c r="E55" i="6" s="1"/>
  <c r="D46" i="6"/>
  <c r="C46" i="6"/>
  <c r="E37" i="6"/>
  <c r="E41" i="6" s="1"/>
  <c r="D37" i="6"/>
  <c r="C37" i="6"/>
  <c r="E34" i="6"/>
  <c r="D34" i="6"/>
  <c r="D41" i="6" s="1"/>
  <c r="C34" i="6"/>
  <c r="C41" i="6" s="1"/>
  <c r="E26" i="6"/>
  <c r="D26" i="6"/>
  <c r="C26" i="6"/>
  <c r="E16" i="6"/>
  <c r="D16" i="6"/>
  <c r="E12" i="6"/>
  <c r="D12" i="6"/>
  <c r="C12" i="6"/>
  <c r="E7" i="6"/>
  <c r="E20" i="6" s="1"/>
  <c r="E21" i="6" s="1"/>
  <c r="E22" i="6" s="1"/>
  <c r="E30" i="6" s="1"/>
  <c r="D7" i="6"/>
  <c r="D20" i="6" s="1"/>
  <c r="C7" i="6"/>
  <c r="C20" i="6" s="1"/>
  <c r="C21" i="6" l="1"/>
  <c r="C22" i="6" s="1"/>
  <c r="C30" i="6" s="1"/>
  <c r="D21" i="6"/>
  <c r="D22" i="6" s="1"/>
  <c r="D30" i="6" s="1"/>
  <c r="K14" i="5" l="1"/>
  <c r="K13" i="5"/>
  <c r="K12" i="5"/>
  <c r="K11" i="5"/>
  <c r="J10" i="5"/>
  <c r="I10" i="5"/>
  <c r="H10" i="5"/>
  <c r="G10" i="5"/>
  <c r="G16" i="5" s="1"/>
  <c r="E10" i="5"/>
  <c r="E16" i="5" s="1"/>
  <c r="K8" i="5"/>
  <c r="K7" i="5"/>
  <c r="K6" i="5"/>
  <c r="K5" i="5"/>
  <c r="J4" i="5"/>
  <c r="J16" i="5" s="1"/>
  <c r="I4" i="5"/>
  <c r="I16" i="5" s="1"/>
  <c r="H4" i="5"/>
  <c r="H16" i="5" s="1"/>
  <c r="G4" i="5"/>
  <c r="E4" i="5"/>
  <c r="K16" i="5" l="1"/>
  <c r="K10" i="5"/>
  <c r="K4" i="5"/>
  <c r="B15" i="4" l="1"/>
  <c r="F13" i="4"/>
  <c r="F12" i="4"/>
  <c r="F11" i="4"/>
  <c r="F10" i="4"/>
  <c r="H9" i="4"/>
  <c r="G9" i="4"/>
  <c r="F9" i="4"/>
  <c r="E9" i="4"/>
  <c r="D9" i="4"/>
  <c r="D4" i="4" s="1"/>
  <c r="D15" i="4" s="1"/>
  <c r="C9" i="4"/>
  <c r="B9" i="4"/>
  <c r="F8" i="4"/>
  <c r="F7" i="4"/>
  <c r="F5" i="4" s="1"/>
  <c r="F4" i="4" s="1"/>
  <c r="F15" i="4" s="1"/>
  <c r="H5" i="4"/>
  <c r="G5" i="4"/>
  <c r="G4" i="4" s="1"/>
  <c r="G15" i="4" s="1"/>
  <c r="E5" i="4"/>
  <c r="E4" i="4" s="1"/>
  <c r="E15" i="4" s="1"/>
  <c r="D5" i="4"/>
  <c r="C5" i="4"/>
  <c r="B5" i="4"/>
  <c r="H4" i="4"/>
  <c r="H15" i="4" s="1"/>
  <c r="C4" i="4"/>
  <c r="C15" i="4" s="1"/>
  <c r="B4" i="4"/>
  <c r="F72" i="3" l="1"/>
  <c r="E72" i="3"/>
  <c r="F65" i="3"/>
  <c r="E65" i="3"/>
  <c r="E76" i="3" s="1"/>
  <c r="F60" i="3"/>
  <c r="F76" i="3" s="1"/>
  <c r="E60" i="3"/>
  <c r="C57" i="3"/>
  <c r="B57" i="3"/>
  <c r="F54" i="3"/>
  <c r="E54" i="3"/>
  <c r="F39" i="3"/>
  <c r="E39" i="3"/>
  <c r="C38" i="3"/>
  <c r="B38" i="3"/>
  <c r="F35" i="3"/>
  <c r="E35" i="3"/>
  <c r="C35" i="3"/>
  <c r="B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F44" i="3" s="1"/>
  <c r="F56" i="3" s="1"/>
  <c r="E6" i="3"/>
  <c r="E44" i="3" s="1"/>
  <c r="E56" i="3" s="1"/>
  <c r="C6" i="3"/>
  <c r="C44" i="3" s="1"/>
  <c r="C59" i="3" s="1"/>
  <c r="B6" i="3"/>
  <c r="B44" i="3" s="1"/>
  <c r="B59" i="3" s="1"/>
  <c r="E78" i="3" l="1"/>
  <c r="F78" i="3"/>
</calcChain>
</file>

<file path=xl/sharedStrings.xml><?xml version="1.0" encoding="utf-8"?>
<sst xmlns="http://schemas.openxmlformats.org/spreadsheetml/2006/main" count="797" uniqueCount="628">
  <si>
    <t>SISTEMA PARA EL DESARROLLO INTEGRAL DE LA FAMILIA DEL MUNICIPIO DE ACAMBARO GUANAJUATO
Estado de Situación Financiera Detallado - LDF
al 30 de Septiembre de 2018 y al 31 de Diciembre de 2017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</si>
  <si>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</si>
  <si>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</si>
  <si>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</si>
  <si>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</si>
  <si>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</si>
  <si>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</si>
  <si>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</si>
  <si>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</si>
  <si>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</si>
  <si>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</si>
  <si>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</si>
  <si>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</si>
  <si>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</si>
  <si>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</si>
  <si>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</si>
  <si>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</si>
  <si>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</si>
  <si>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</si>
  <si>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</si>
  <si>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</si>
  <si>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</si>
  <si>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</si>
  <si>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</si>
  <si>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</si>
  <si>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</si>
  <si>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</si>
  <si>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</si>
  <si>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</si>
  <si>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</si>
  <si>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</si>
  <si>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</si>
  <si>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</si>
  <si>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</si>
  <si>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</si>
  <si>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</si>
  <si>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</si>
  <si>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</si>
  <si>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</si>
  <si>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</si>
  <si>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</si>
  <si>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</si>
  <si>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</si>
  <si>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</si>
  <si>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</si>
  <si>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</si>
  <si>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</si>
  <si>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</si>
  <si>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</si>
  <si>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</si>
  <si>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</si>
  <si>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</si>
  <si>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</si>
  <si>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</si>
  <si>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</si>
  <si>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</si>
  <si>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</si>
  <si>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</si>
  <si>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</si>
  <si>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</si>
  <si>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</si>
  <si>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</si>
  <si>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</si>
  <si>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</si>
  <si>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</si>
  <si>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</si>
  <si>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</si>
  <si>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</si>
  <si>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</si>
  <si>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</si>
  <si>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</si>
  <si>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</si>
  <si>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</si>
  <si>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</si>
  <si>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</si>
  <si>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</si>
  <si>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</si>
  <si>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</si>
  <si>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</si>
  <si>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</si>
  <si>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</si>
  <si>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</si>
  <si>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</si>
  <si>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</si>
  <si>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</si>
  <si>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</si>
  <si>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</si>
  <si>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</si>
  <si>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</si>
  <si>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</si>
  <si>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</si>
  <si>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</si>
  <si>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</si>
  <si>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</si>
  <si>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</si>
  <si>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</si>
  <si>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</si>
  <si>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</si>
  <si>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</si>
  <si>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</si>
  <si>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</si>
  <si>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</si>
  <si>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</si>
  <si>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</si>
  <si>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</si>
  <si>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</si>
  <si>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</si>
  <si>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</si>
  <si>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</si>
  <si>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</si>
  <si>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</si>
  <si>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</si>
  <si>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</si>
  <si>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</si>
  <si>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</si>
  <si>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</si>
  <si>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</si>
  <si>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</si>
  <si>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</si>
  <si>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DEL MUNICIPIO DE ACAMBARO GUANAJUATO
Informe Analítico de la Deuda Pública y Otros Pasivos - LDF
al 30 de Septiembre de 2018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</si>
  <si>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</si>
  <si>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</si>
  <si>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</si>
  <si>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</si>
  <si>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</si>
  <si>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</si>
  <si>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</si>
  <si>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</si>
  <si>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</si>
  <si>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</si>
  <si>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</si>
  <si>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</si>
  <si>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</si>
  <si>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</si>
  <si>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</si>
  <si>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</si>
  <si>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</si>
  <si>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</si>
  <si>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</si>
  <si>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</si>
  <si>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</si>
  <si>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</si>
  <si>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</si>
  <si>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</si>
  <si>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</si>
  <si>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</si>
  <si>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</si>
  <si>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</si>
  <si>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</si>
  <si>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</si>
  <si>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</si>
  <si>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</si>
  <si>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</si>
  <si>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</si>
  <si>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</si>
  <si>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</si>
  <si>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</si>
  <si>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</si>
  <si>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</si>
  <si>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</si>
  <si>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</si>
  <si>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</si>
  <si>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SISTEMA PARA EL DESARROLLO INTEGRAL DE LA FAMILIA DEL MUNICIPIO DE ACAMBARO GUANAJUATO
Informe Analítico de Obligaciones Diferentes de Financiamientos # LDF
al 30 de Septiembre de 2018 y al 31 de Diciembre de 2017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</si>
  <si>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</si>
  <si>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</si>
  <si>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</si>
  <si>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</si>
  <si>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</si>
  <si>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</si>
  <si>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</si>
  <si>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</si>
  <si>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</si>
  <si>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</si>
  <si>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</si>
  <si>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</si>
  <si>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</si>
  <si>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</si>
  <si>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</si>
  <si>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</si>
  <si>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</si>
  <si>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</si>
  <si>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</si>
  <si>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</si>
  <si>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</si>
  <si>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</si>
  <si>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PARA EL DESARROLLO INTEGRAL DE LA FAMILIA DEL MUNICIPIO DE ACAMBARO GUANAJUATO
Balance Presupuestario - LDF
al 30 de Septiembre de 2018
PESOS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</si>
  <si>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</si>
  <si>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</si>
  <si>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</si>
  <si>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</si>
  <si>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</si>
  <si>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</si>
  <si>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</si>
  <si>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</si>
  <si>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</si>
  <si>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</si>
  <si>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</si>
  <si>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</si>
  <si>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</si>
  <si>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</si>
  <si>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</si>
  <si>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</si>
  <si>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</si>
  <si>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</si>
  <si>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</si>
  <si>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</si>
  <si>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</si>
  <si>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</si>
  <si>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</si>
  <si>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</si>
  <si>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</si>
  <si>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</si>
  <si>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</si>
  <si>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</si>
  <si>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</si>
  <si>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</si>
  <si>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</si>
  <si>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</si>
  <si>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</si>
  <si>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</si>
  <si>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</si>
  <si>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</si>
  <si>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</si>
  <si>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</si>
  <si>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</si>
  <si>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</si>
  <si>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SISTEMA PARA EL DESARROLLO INTEGRAL DE LA FAMILIA DEL MUNICIPIO DE ACAMBARO GUANAJUATO
Estado Analítico de Ingresos Detallado - LDF
al 30 de Septiembre de 2018
PESOS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</si>
  <si>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</si>
  <si>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</si>
  <si>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</si>
  <si>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</si>
  <si>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</si>
  <si>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</si>
  <si>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</si>
  <si>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</si>
  <si>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</si>
  <si>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</si>
  <si>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</si>
  <si>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</si>
  <si>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</si>
  <si>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</si>
  <si>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</si>
  <si>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</si>
  <si>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</si>
  <si>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</si>
  <si>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</si>
  <si>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</si>
  <si>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</si>
  <si>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</si>
  <si>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</si>
  <si>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</si>
  <si>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</si>
  <si>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</si>
  <si>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</si>
  <si>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</si>
  <si>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</si>
  <si>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</si>
  <si>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</si>
  <si>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</si>
  <si>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</si>
  <si>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</si>
  <si>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</si>
  <si>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</si>
  <si>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</si>
  <si>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</si>
  <si>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</si>
  <si>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</si>
  <si>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</si>
  <si>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</si>
  <si>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</si>
  <si>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</si>
  <si>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</si>
  <si>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</si>
  <si>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</si>
  <si>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</si>
  <si>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</si>
  <si>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</si>
  <si>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</si>
  <si>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</si>
  <si>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</si>
  <si>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</si>
  <si>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</si>
  <si>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</si>
  <si>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</si>
  <si>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</si>
  <si>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</si>
  <si>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</si>
  <si>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</si>
  <si>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</si>
  <si>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</si>
  <si>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</si>
  <si>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</si>
  <si>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</si>
  <si>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</si>
  <si>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</si>
  <si>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SISTEMA PARA EL DESARROLLO INTEGRAL DE LA FAMILIA DEL MUNICIPIO DE ACAMBARO GUANAJUATO
Clasificación por Objeto del Gasto (Capítulo y Concepto)
al 30 de Septiembre de 2018
PESOS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</si>
  <si>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</si>
  <si>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</si>
  <si>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</si>
  <si>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</si>
  <si>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</si>
  <si>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</si>
  <si>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</si>
  <si>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</si>
  <si>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</si>
  <si>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</si>
  <si>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</si>
  <si>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</si>
  <si>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</si>
  <si>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</si>
  <si>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</si>
  <si>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</si>
  <si>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</si>
  <si>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</si>
  <si>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</si>
  <si>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</si>
  <si>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</si>
  <si>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</si>
  <si>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</si>
  <si>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</si>
  <si>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</si>
  <si>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</si>
  <si>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</si>
  <si>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</si>
  <si>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</si>
  <si>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</si>
  <si>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</si>
  <si>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</si>
  <si>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</si>
  <si>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</si>
  <si>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</si>
  <si>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</si>
  <si>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</si>
  <si>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</si>
  <si>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</si>
  <si>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</si>
  <si>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</si>
  <si>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</si>
  <si>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</si>
  <si>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</si>
  <si>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</si>
  <si>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</si>
  <si>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</si>
  <si>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</si>
  <si>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</si>
  <si>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</si>
  <si>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</si>
  <si>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</si>
  <si>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</si>
  <si>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</si>
  <si>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</si>
  <si>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</si>
  <si>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</si>
  <si>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</si>
  <si>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</si>
  <si>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</si>
  <si>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</si>
  <si>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</si>
  <si>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</si>
  <si>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</si>
  <si>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</si>
  <si>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</si>
  <si>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</si>
  <si>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</si>
  <si>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</si>
  <si>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</si>
  <si>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</si>
  <si>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</si>
  <si>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</si>
  <si>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</si>
  <si>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</si>
  <si>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</si>
  <si>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</si>
  <si>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</si>
  <si>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</si>
  <si>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</si>
  <si>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</si>
  <si>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</si>
  <si>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</si>
  <si>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</si>
  <si>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</si>
  <si>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</si>
  <si>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</si>
  <si>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</si>
  <si>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</si>
  <si>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</si>
  <si>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</si>
  <si>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</si>
  <si>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</si>
  <si>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</si>
  <si>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</si>
  <si>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</si>
  <si>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</si>
  <si>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</si>
  <si>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</si>
  <si>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</si>
  <si>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</si>
  <si>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</si>
  <si>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</si>
  <si>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</si>
  <si>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</si>
  <si>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</si>
  <si>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</si>
  <si>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</si>
  <si>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</si>
  <si>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</si>
  <si>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</si>
  <si>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</si>
  <si>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</si>
  <si>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</si>
  <si>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</si>
  <si>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</si>
  <si>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</si>
  <si>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</si>
  <si>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</si>
  <si>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</si>
  <si>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</si>
  <si>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</si>
  <si>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</si>
  <si>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</si>
  <si>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</si>
  <si>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</si>
  <si>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</si>
  <si>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</si>
  <si>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</si>
  <si>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</si>
  <si>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</si>
  <si>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</si>
  <si>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</si>
  <si>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</si>
  <si>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</si>
  <si>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</si>
  <si>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</si>
  <si>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</si>
  <si>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</si>
  <si>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</si>
  <si>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</si>
  <si>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</si>
  <si>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</si>
  <si>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</si>
  <si>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</si>
  <si>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</si>
  <si>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</si>
  <si>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</si>
  <si>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</si>
  <si>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</si>
  <si>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</si>
  <si>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</si>
  <si>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</si>
  <si>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</si>
  <si>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</si>
  <si>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</si>
  <si>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</si>
  <si>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</si>
  <si>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</si>
  <si>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</si>
  <si>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</si>
  <si>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</si>
  <si>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</si>
  <si>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</si>
  <si>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</si>
  <si>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</si>
  <si>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</si>
  <si>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</si>
  <si>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</si>
  <si>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</si>
  <si>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</si>
  <si>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</si>
  <si>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</si>
  <si>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</si>
  <si>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</si>
  <si>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</si>
  <si>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</si>
  <si>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</si>
  <si>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</si>
  <si>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</si>
  <si>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</si>
  <si>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</si>
  <si>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</si>
  <si>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</si>
  <si>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</si>
  <si>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</si>
  <si>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</si>
  <si>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</si>
  <si>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</si>
  <si>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</si>
  <si>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</si>
  <si>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</si>
  <si>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</si>
  <si>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</si>
  <si>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</si>
  <si>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</si>
  <si>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</si>
  <si>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</si>
  <si>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</si>
  <si>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</si>
  <si>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</si>
  <si>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</si>
  <si>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</si>
  <si>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</si>
  <si>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SISTEMA PARA EL DESARROLLO INTEGRAL DE LA FAMILIA DEL MUNICIPIO DE ACAMBARO GUANAJUATO
Estado Analítico del Ejercicio del Presupuesto de Egresos Detallado - LDF
Clasificación Administrativa
al 30 de Septiembre de 2018
PESOS</t>
  </si>
  <si>
    <t>Subejercicio ( e)</t>
  </si>
  <si>
    <t>I. Gasto No Etiquetado</t>
  </si>
  <si>
    <t>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</si>
  <si>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</si>
  <si>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</si>
  <si>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</si>
  <si>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</si>
  <si>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</si>
  <si>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</si>
  <si>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</si>
  <si>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B. Dependencia o Unidad Administrativa 2</t>
  </si>
  <si>
    <t>SISTEMA PARA EL DESARROLLO INTEGRAL DE LA FAMILIA DEL MUNICIPIO DE ACAMBARO GUANAJUATO
Estado Analítico del Ejercicio del Presupuesto de Egresos Detallado - LDF
Clasificación Funcional (Finalidad y Función)
al 30 de Septiembre de 2018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</si>
  <si>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</si>
  <si>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</si>
  <si>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</si>
  <si>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</si>
  <si>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</si>
  <si>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</si>
  <si>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</si>
  <si>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</si>
  <si>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</si>
  <si>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</si>
  <si>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</si>
  <si>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</si>
  <si>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</si>
  <si>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</si>
  <si>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</si>
  <si>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</si>
  <si>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</si>
  <si>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</si>
  <si>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</si>
  <si>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</si>
  <si>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</si>
  <si>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</si>
  <si>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</si>
  <si>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</si>
  <si>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</si>
  <si>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</si>
  <si>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</si>
  <si>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</si>
  <si>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</si>
  <si>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</si>
  <si>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</si>
  <si>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</si>
  <si>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</si>
  <si>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</si>
  <si>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</si>
  <si>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</si>
  <si>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</si>
  <si>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</si>
  <si>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</si>
  <si>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</si>
  <si>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</si>
  <si>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</si>
  <si>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</si>
  <si>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</si>
  <si>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</si>
  <si>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</si>
  <si>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</si>
  <si>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</si>
  <si>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</si>
  <si>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</si>
  <si>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</si>
  <si>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</si>
  <si>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</si>
  <si>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</si>
  <si>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</si>
  <si>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</si>
  <si>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</si>
  <si>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</si>
  <si>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</si>
  <si>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</si>
  <si>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</si>
  <si>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</si>
  <si>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</si>
  <si>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</si>
  <si>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</si>
  <si>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</si>
  <si>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</si>
  <si>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</si>
  <si>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</si>
  <si>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</si>
  <si>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</si>
  <si>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</si>
  <si>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</si>
  <si>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</si>
  <si>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</si>
  <si>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</si>
  <si>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</si>
  <si>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</si>
  <si>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</si>
  <si>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</si>
  <si>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</si>
  <si>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</si>
  <si>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</si>
  <si>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</si>
  <si>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</si>
  <si>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</si>
  <si>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</si>
  <si>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</si>
  <si>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</si>
  <si>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</si>
  <si>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SISTEMA PARA EL DESARROLLO INTEGRAL DE LA FAMILIA DEL MUNICIPIO DE ACAMBARO GUANAJUATO
Estado Analítico del Ejercicio del Presupuesto de Egresos Detallado - LDF
Clasificación de Servicios Personales por Categoría
al 30 de Septiembre de 2018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</si>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</sst>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4" fontId="5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1" applyFont="1"/>
    <xf numFmtId="0" fontId="1" fillId="2" borderId="4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4" fontId="2" fillId="0" borderId="6" xfId="1" applyNumberFormat="1" applyFont="1" applyBorder="1" applyAlignment="1">
      <alignment vertical="center"/>
    </xf>
    <xf numFmtId="0" fontId="2" fillId="0" borderId="0" xfId="1" applyFont="1" applyBorder="1" applyAlignment="1">
      <alignment horizontal="justify" vertical="center" wrapText="1"/>
    </xf>
    <xf numFmtId="0" fontId="3" fillId="0" borderId="5" xfId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/>
    </xf>
    <xf numFmtId="0" fontId="3" fillId="0" borderId="0" xfId="1" applyFont="1" applyBorder="1" applyAlignment="1">
      <alignment horizontal="justify" vertical="center" wrapText="1"/>
    </xf>
    <xf numFmtId="4" fontId="2" fillId="0" borderId="7" xfId="1" applyNumberFormat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0" fontId="3" fillId="0" borderId="5" xfId="1" applyFont="1" applyBorder="1" applyAlignment="1">
      <alignment horizontal="justify" vertical="center" wrapText="1"/>
    </xf>
    <xf numFmtId="0" fontId="2" fillId="0" borderId="5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justify" vertical="center" wrapText="1"/>
    </xf>
    <xf numFmtId="0" fontId="2" fillId="0" borderId="8" xfId="1" applyFont="1" applyBorder="1" applyAlignment="1">
      <alignment horizontal="justify" vertical="center" wrapText="1"/>
    </xf>
    <xf numFmtId="4" fontId="2" fillId="0" borderId="9" xfId="1" applyNumberFormat="1" applyFont="1" applyBorder="1" applyAlignment="1">
      <alignment vertical="center"/>
    </xf>
    <xf numFmtId="0" fontId="2" fillId="0" borderId="10" xfId="1" applyFont="1" applyBorder="1" applyAlignment="1">
      <alignment horizontal="justify" vertical="center" wrapText="1"/>
    </xf>
    <xf numFmtId="0" fontId="1" fillId="2" borderId="9" xfId="1" applyFont="1" applyFill="1" applyBorder="1" applyAlignment="1">
      <alignment horizontal="center" vertical="center" wrapText="1"/>
    </xf>
    <xf numFmtId="4" fontId="7" fillId="0" borderId="6" xfId="2" applyNumberFormat="1" applyFont="1" applyFill="1" applyBorder="1" applyAlignment="1" applyProtection="1">
      <alignment vertical="top" wrapText="1"/>
      <protection locked="0"/>
    </xf>
    <xf numFmtId="4" fontId="8" fillId="0" borderId="7" xfId="2" applyNumberFormat="1" applyFont="1" applyFill="1" applyBorder="1" applyAlignment="1" applyProtection="1">
      <alignment vertical="top" wrapText="1"/>
      <protection locked="0"/>
    </xf>
    <xf numFmtId="4" fontId="7" fillId="0" borderId="7" xfId="2" applyNumberFormat="1" applyFont="1" applyFill="1" applyBorder="1" applyAlignment="1" applyProtection="1">
      <alignment vertical="top" wrapText="1"/>
      <protection locked="0"/>
    </xf>
    <xf numFmtId="4" fontId="8" fillId="2" borderId="7" xfId="2" applyNumberFormat="1" applyFont="1" applyFill="1" applyBorder="1" applyAlignment="1" applyProtection="1">
      <alignment vertical="top" wrapText="1"/>
      <protection locked="0"/>
    </xf>
    <xf numFmtId="4" fontId="2" fillId="0" borderId="7" xfId="1" applyNumberFormat="1" applyFont="1" applyBorder="1" applyProtection="1">
      <protection locked="0"/>
    </xf>
    <xf numFmtId="0" fontId="4" fillId="0" borderId="2" xfId="1" applyFont="1" applyBorder="1" applyAlignment="1">
      <alignment horizontal="justify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vertical="center" wrapText="1"/>
    </xf>
    <xf numFmtId="0" fontId="3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justify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9" xfId="1" applyFont="1" applyBorder="1" applyAlignment="1">
      <alignment vertical="center"/>
    </xf>
    <xf numFmtId="4" fontId="2" fillId="0" borderId="0" xfId="1" applyNumberFormat="1" applyFont="1" applyAlignment="1"/>
    <xf numFmtId="0" fontId="2" fillId="0" borderId="0" xfId="1" applyFont="1" applyAlignment="1"/>
    <xf numFmtId="0" fontId="2" fillId="0" borderId="6" xfId="1" applyFont="1" applyBorder="1" applyAlignment="1">
      <alignment horizontal="left" vertical="center" wrapText="1"/>
    </xf>
    <xf numFmtId="15" fontId="2" fillId="0" borderId="6" xfId="1" applyNumberFormat="1" applyFont="1" applyBorder="1" applyProtection="1">
      <protection locked="0"/>
    </xf>
    <xf numFmtId="0" fontId="2" fillId="0" borderId="6" xfId="1" applyFont="1" applyBorder="1" applyProtection="1">
      <protection locked="0"/>
    </xf>
    <xf numFmtId="4" fontId="2" fillId="0" borderId="6" xfId="1" applyNumberFormat="1" applyFont="1" applyBorder="1" applyProtection="1">
      <protection locked="0"/>
    </xf>
    <xf numFmtId="15" fontId="2" fillId="0" borderId="7" xfId="1" applyNumberFormat="1" applyFont="1" applyBorder="1" applyProtection="1">
      <protection locked="0"/>
    </xf>
    <xf numFmtId="0" fontId="2" fillId="0" borderId="7" xfId="1" applyFont="1" applyBorder="1" applyProtection="1">
      <protection locked="0"/>
    </xf>
    <xf numFmtId="4" fontId="3" fillId="0" borderId="7" xfId="1" applyNumberFormat="1" applyFont="1" applyBorder="1" applyProtection="1">
      <protection locked="0"/>
    </xf>
    <xf numFmtId="0" fontId="2" fillId="0" borderId="7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justify" vertical="center" wrapText="1"/>
    </xf>
    <xf numFmtId="0" fontId="2" fillId="0" borderId="1" xfId="1" applyFont="1" applyBorder="1"/>
    <xf numFmtId="0" fontId="2" fillId="0" borderId="2" xfId="1" applyFont="1" applyBorder="1" applyAlignment="1">
      <alignment vertical="center" wrapText="1"/>
    </xf>
    <xf numFmtId="0" fontId="2" fillId="0" borderId="5" xfId="1" applyFont="1" applyBorder="1"/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1" fillId="0" borderId="0" xfId="1" applyFont="1"/>
    <xf numFmtId="4" fontId="2" fillId="3" borderId="7" xfId="1" applyNumberFormat="1" applyFont="1" applyFill="1" applyBorder="1" applyAlignment="1">
      <alignment vertical="center"/>
    </xf>
    <xf numFmtId="4" fontId="1" fillId="2" borderId="4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0" fontId="2" fillId="0" borderId="8" xfId="1" applyFont="1" applyBorder="1"/>
    <xf numFmtId="0" fontId="3" fillId="0" borderId="18" xfId="1" applyFont="1" applyBorder="1" applyAlignment="1">
      <alignment vertical="center"/>
    </xf>
    <xf numFmtId="4" fontId="3" fillId="0" borderId="9" xfId="1" applyNumberFormat="1" applyFont="1" applyBorder="1" applyAlignment="1">
      <alignment vertical="center"/>
    </xf>
    <xf numFmtId="0" fontId="1" fillId="2" borderId="0" xfId="1" applyFont="1" applyFill="1" applyBorder="1" applyAlignment="1">
      <alignment horizontal="center" vertical="center"/>
    </xf>
    <xf numFmtId="0" fontId="10" fillId="2" borderId="6" xfId="1" applyFont="1" applyFill="1" applyBorder="1"/>
    <xf numFmtId="0" fontId="1" fillId="2" borderId="9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justify" vertical="center"/>
    </xf>
    <xf numFmtId="0" fontId="3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 indent="1"/>
    </xf>
    <xf numFmtId="0" fontId="2" fillId="0" borderId="7" xfId="1" applyFont="1" applyBorder="1" applyAlignment="1">
      <alignment horizontal="left" vertical="center" indent="2"/>
    </xf>
    <xf numFmtId="4" fontId="3" fillId="4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0" fontId="2" fillId="0" borderId="7" xfId="1" applyFont="1" applyBorder="1" applyAlignment="1">
      <alignment horizontal="justify" vertical="center"/>
    </xf>
    <xf numFmtId="0" fontId="2" fillId="0" borderId="7" xfId="1" applyFont="1" applyBorder="1" applyAlignment="1">
      <alignment horizontal="left" vertical="center" wrapText="1" indent="2"/>
    </xf>
    <xf numFmtId="0" fontId="3" fillId="0" borderId="7" xfId="1" applyFont="1" applyBorder="1" applyAlignment="1">
      <alignment horizontal="left" vertical="center" indent="1"/>
    </xf>
    <xf numFmtId="0" fontId="2" fillId="0" borderId="9" xfId="1" applyFont="1" applyBorder="1" applyAlignment="1">
      <alignment horizontal="justify" vertical="center"/>
    </xf>
    <xf numFmtId="164" fontId="12" fillId="0" borderId="0" xfId="3" applyNumberFormat="1" applyFont="1"/>
    <xf numFmtId="0" fontId="12" fillId="0" borderId="0" xfId="1" applyFont="1"/>
    <xf numFmtId="0" fontId="14" fillId="0" borderId="0" xfId="1" applyFont="1"/>
    <xf numFmtId="0" fontId="13" fillId="2" borderId="6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top"/>
    </xf>
    <xf numFmtId="4" fontId="15" fillId="0" borderId="6" xfId="1" applyNumberFormat="1" applyFont="1" applyBorder="1" applyAlignment="1">
      <alignment vertical="center"/>
    </xf>
    <xf numFmtId="4" fontId="15" fillId="0" borderId="7" xfId="1" applyNumberFormat="1" applyFont="1" applyBorder="1" applyAlignment="1">
      <alignment vertical="center"/>
    </xf>
    <xf numFmtId="0" fontId="17" fillId="0" borderId="5" xfId="1" applyFont="1" applyBorder="1" applyAlignment="1">
      <alignment horizontal="left" vertical="top"/>
    </xf>
    <xf numFmtId="0" fontId="16" fillId="0" borderId="17" xfId="1" applyFont="1" applyBorder="1" applyAlignment="1">
      <alignment horizontal="left" vertical="center" indent="2"/>
    </xf>
    <xf numFmtId="4" fontId="16" fillId="0" borderId="7" xfId="1" applyNumberFormat="1" applyFont="1" applyBorder="1" applyAlignment="1">
      <alignment vertical="center"/>
    </xf>
    <xf numFmtId="0" fontId="18" fillId="0" borderId="5" xfId="1" applyFont="1" applyBorder="1" applyAlignment="1">
      <alignment horizontal="left" vertical="top"/>
    </xf>
    <xf numFmtId="0" fontId="14" fillId="0" borderId="5" xfId="1" applyFont="1" applyBorder="1"/>
    <xf numFmtId="0" fontId="3" fillId="0" borderId="17" xfId="1" applyFont="1" applyBorder="1" applyAlignment="1">
      <alignment horizontal="left" vertical="center" indent="1"/>
    </xf>
    <xf numFmtId="0" fontId="2" fillId="0" borderId="17" xfId="1" applyFont="1" applyBorder="1" applyAlignment="1">
      <alignment horizontal="left" vertical="center" indent="2"/>
    </xf>
    <xf numFmtId="0" fontId="2" fillId="0" borderId="17" xfId="1" applyFont="1" applyBorder="1" applyAlignment="1">
      <alignment horizontal="left" vertical="center" indent="1"/>
    </xf>
    <xf numFmtId="0" fontId="14" fillId="0" borderId="8" xfId="1" applyFont="1" applyBorder="1"/>
    <xf numFmtId="0" fontId="2" fillId="0" borderId="18" xfId="1" applyFont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justify" vertical="center" wrapText="1"/>
    </xf>
    <xf numFmtId="0" fontId="3" fillId="0" borderId="7" xfId="1" applyFont="1" applyBorder="1" applyAlignment="1">
      <alignment horizontal="justify" vertical="center" wrapText="1"/>
    </xf>
    <xf numFmtId="0" fontId="2" fillId="0" borderId="7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justify" vertical="center" wrapText="1"/>
    </xf>
    <xf numFmtId="0" fontId="19" fillId="0" borderId="5" xfId="1" applyFont="1" applyBorder="1" applyAlignment="1">
      <alignment horizontal="left"/>
    </xf>
    <xf numFmtId="0" fontId="2" fillId="0" borderId="17" xfId="1" applyFont="1" applyBorder="1" applyAlignment="1">
      <alignment horizontal="left" vertical="center" wrapText="1" indent="2"/>
    </xf>
    <xf numFmtId="0" fontId="3" fillId="0" borderId="18" xfId="1" applyFont="1" applyBorder="1" applyAlignment="1">
      <alignment horizontal="justify" vertical="center"/>
    </xf>
    <xf numFmtId="0" fontId="1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4" fontId="3" fillId="0" borderId="6" xfId="1" applyNumberFormat="1" applyFont="1" applyBorder="1" applyAlignment="1">
      <alignment vertical="center"/>
    </xf>
    <xf numFmtId="0" fontId="3" fillId="0" borderId="9" xfId="1" applyFont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1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1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left" vertical="center"/>
    </xf>
    <xf numFmtId="0" fontId="15" fillId="0" borderId="17" xfId="1" applyFont="1" applyBorder="1" applyAlignment="1">
      <alignment horizontal="left" vertical="center"/>
    </xf>
    <xf numFmtId="0" fontId="1" fillId="2" borderId="1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5" fillId="0" borderId="17" xfId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</cellXfs>
  <cellStyles count="4">
    <cellStyle name="Moned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17" sqref="D17"/>
    </sheetView>
  </sheetViews>
  <sheetFormatPr baseColWidth="10" defaultRowHeight="14.4"/>
  <sheetData>
    <row r="1" spans="1:11" ht="14.4" customHeight="1">
      <c r="A1" s="108" t="s">
        <v>618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ht="14.4" customHeight="1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5" customHeight="1" thickBo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6"/>
    </row>
    <row r="6" spans="1:11" ht="15" thickBot="1"/>
    <row r="7" spans="1:11" ht="15" thickBot="1">
      <c r="A7" s="105" t="s">
        <v>619</v>
      </c>
      <c r="B7" s="106"/>
      <c r="C7" s="107"/>
      <c r="D7" s="105" t="s">
        <v>620</v>
      </c>
      <c r="E7" s="106"/>
      <c r="F7" s="106"/>
      <c r="G7" s="106"/>
      <c r="H7" s="106"/>
      <c r="I7" s="106"/>
      <c r="J7" s="106"/>
      <c r="K7" s="107"/>
    </row>
    <row r="8" spans="1:11" ht="15" thickBot="1"/>
    <row r="9" spans="1:11" ht="15" thickBot="1">
      <c r="A9" s="105" t="s">
        <v>621</v>
      </c>
      <c r="B9" s="106"/>
      <c r="C9" s="107"/>
      <c r="D9" s="105" t="s">
        <v>622</v>
      </c>
      <c r="E9" s="106"/>
      <c r="F9" s="107"/>
    </row>
    <row r="10" spans="1:11" ht="15" thickBot="1"/>
    <row r="11" spans="1:11" ht="15" thickBot="1">
      <c r="A11" s="105" t="s">
        <v>623</v>
      </c>
      <c r="B11" s="106"/>
      <c r="C11" s="107"/>
      <c r="D11" s="105" t="s">
        <v>624</v>
      </c>
      <c r="E11" s="106"/>
      <c r="F11" s="107"/>
    </row>
    <row r="12" spans="1:11" ht="15" thickBot="1"/>
    <row r="13" spans="1:11" ht="15" thickBot="1">
      <c r="A13" s="105" t="s">
        <v>625</v>
      </c>
      <c r="B13" s="106"/>
      <c r="C13" s="107"/>
      <c r="D13" s="105">
        <v>2018</v>
      </c>
      <c r="E13" s="106"/>
      <c r="F13" s="107"/>
    </row>
    <row r="14" spans="1:11" ht="15" thickBot="1"/>
    <row r="15" spans="1:11" ht="15" thickBot="1">
      <c r="A15" s="105" t="s">
        <v>626</v>
      </c>
      <c r="B15" s="106"/>
      <c r="C15" s="107"/>
      <c r="D15" s="105" t="s">
        <v>627</v>
      </c>
      <c r="E15" s="106"/>
      <c r="F15" s="107"/>
    </row>
  </sheetData>
  <mergeCells count="1">
    <mergeCell ref="A1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="120" zoomScaleNormal="120" workbookViewId="0">
      <selection activeCell="C31" sqref="C31"/>
    </sheetView>
  </sheetViews>
  <sheetFormatPr baseColWidth="10" defaultColWidth="12" defaultRowHeight="10.199999999999999"/>
  <cols>
    <col min="1" max="1" width="65.77734375" style="1" customWidth="1"/>
    <col min="2" max="3" width="13.77734375" style="1" customWidth="1"/>
    <col min="4" max="4" width="65.77734375" style="1" customWidth="1"/>
    <col min="5" max="6" width="13.77734375" style="1" customWidth="1"/>
    <col min="7" max="16384" width="12" style="1"/>
  </cols>
  <sheetData>
    <row r="1" spans="1:6" ht="45.9" customHeight="1">
      <c r="A1" s="117" t="s">
        <v>0</v>
      </c>
      <c r="B1" s="118"/>
      <c r="C1" s="118"/>
      <c r="D1" s="118"/>
      <c r="E1" s="118"/>
      <c r="F1" s="119"/>
    </row>
    <row r="2" spans="1:6">
      <c r="A2" s="2" t="s">
        <v>1</v>
      </c>
      <c r="B2" s="3">
        <v>2018</v>
      </c>
      <c r="C2" s="3">
        <v>2017</v>
      </c>
      <c r="D2" s="2" t="s">
        <v>1</v>
      </c>
      <c r="E2" s="3">
        <v>2018</v>
      </c>
      <c r="F2" s="3">
        <v>2017</v>
      </c>
    </row>
    <row r="3" spans="1:6">
      <c r="A3" s="4"/>
      <c r="B3" s="5"/>
      <c r="C3" s="5"/>
      <c r="D3" s="6"/>
      <c r="E3" s="5"/>
      <c r="F3" s="5"/>
    </row>
    <row r="4" spans="1:6">
      <c r="A4" s="7" t="s">
        <v>2</v>
      </c>
      <c r="B4" s="8"/>
      <c r="C4" s="8"/>
      <c r="D4" s="9" t="s">
        <v>3</v>
      </c>
      <c r="E4" s="8"/>
      <c r="F4" s="8"/>
    </row>
    <row r="5" spans="1:6">
      <c r="A5" s="7" t="s">
        <v>4</v>
      </c>
      <c r="B5" s="10"/>
      <c r="C5" s="10"/>
      <c r="D5" s="9" t="s">
        <v>5</v>
      </c>
      <c r="E5" s="10"/>
      <c r="F5" s="10"/>
    </row>
    <row r="6" spans="1:6">
      <c r="A6" s="4" t="s">
        <v>6</v>
      </c>
      <c r="B6" s="10">
        <f>SUM(B7:B13)</f>
        <v>1291750.22</v>
      </c>
      <c r="C6" s="10">
        <f>SUM(C7:C13)</f>
        <v>2794313.24</v>
      </c>
      <c r="D6" s="6" t="s">
        <v>7</v>
      </c>
      <c r="E6" s="10">
        <f>SUM(E7:E15)</f>
        <v>10127276.859999999</v>
      </c>
      <c r="F6" s="10">
        <f>SUM(F7:F15)</f>
        <v>10695643.300000001</v>
      </c>
    </row>
    <row r="7" spans="1:6">
      <c r="A7" s="11" t="s">
        <v>8</v>
      </c>
      <c r="B7" s="10"/>
      <c r="C7" s="10"/>
      <c r="D7" s="12" t="s">
        <v>9</v>
      </c>
      <c r="E7" s="10">
        <v>2615814.2599999998</v>
      </c>
      <c r="F7" s="10">
        <v>2615814.2599999998</v>
      </c>
    </row>
    <row r="8" spans="1:6">
      <c r="A8" s="11" t="s">
        <v>10</v>
      </c>
      <c r="B8" s="10">
        <v>0</v>
      </c>
      <c r="C8" s="10">
        <v>0</v>
      </c>
      <c r="D8" s="12" t="s">
        <v>11</v>
      </c>
      <c r="E8" s="10">
        <v>7026027.9699999997</v>
      </c>
      <c r="F8" s="10">
        <v>7082020.4699999997</v>
      </c>
    </row>
    <row r="9" spans="1:6">
      <c r="A9" s="11" t="s">
        <v>12</v>
      </c>
      <c r="B9" s="10">
        <v>1291750.22</v>
      </c>
      <c r="C9" s="10">
        <v>2794313.24</v>
      </c>
      <c r="D9" s="12" t="s">
        <v>13</v>
      </c>
      <c r="E9" s="10">
        <v>464</v>
      </c>
      <c r="F9" s="10">
        <v>464</v>
      </c>
    </row>
    <row r="10" spans="1:6">
      <c r="A10" s="11" t="s">
        <v>14</v>
      </c>
      <c r="B10" s="10"/>
      <c r="C10" s="10"/>
      <c r="D10" s="12" t="s">
        <v>15</v>
      </c>
      <c r="E10" s="10"/>
      <c r="F10" s="10"/>
    </row>
    <row r="11" spans="1:6">
      <c r="A11" s="11" t="s">
        <v>16</v>
      </c>
      <c r="B11" s="10"/>
      <c r="C11" s="10"/>
      <c r="D11" s="12" t="s">
        <v>17</v>
      </c>
      <c r="E11" s="10"/>
      <c r="F11" s="10"/>
    </row>
    <row r="12" spans="1:6">
      <c r="A12" s="11" t="s">
        <v>18</v>
      </c>
      <c r="B12" s="10"/>
      <c r="C12" s="10"/>
      <c r="D12" s="12" t="s">
        <v>19</v>
      </c>
      <c r="E12" s="10"/>
      <c r="F12" s="10"/>
    </row>
    <row r="13" spans="1:6">
      <c r="A13" s="11" t="s">
        <v>20</v>
      </c>
      <c r="B13" s="10"/>
      <c r="C13" s="10"/>
      <c r="D13" s="12" t="s">
        <v>21</v>
      </c>
      <c r="E13" s="10">
        <v>1042535.17</v>
      </c>
      <c r="F13" s="10">
        <v>997598.25</v>
      </c>
    </row>
    <row r="14" spans="1:6">
      <c r="A14" s="4" t="s">
        <v>22</v>
      </c>
      <c r="B14" s="10">
        <f>SUM(B15:B21)</f>
        <v>-144784.35999999999</v>
      </c>
      <c r="C14" s="10">
        <f>SUM(C15:C21)</f>
        <v>492814.87</v>
      </c>
      <c r="D14" s="12" t="s">
        <v>23</v>
      </c>
      <c r="E14" s="10"/>
      <c r="F14" s="10"/>
    </row>
    <row r="15" spans="1:6">
      <c r="A15" s="11" t="s">
        <v>24</v>
      </c>
      <c r="B15" s="10"/>
      <c r="C15" s="10"/>
      <c r="D15" s="12" t="s">
        <v>25</v>
      </c>
      <c r="E15" s="10">
        <v>-557564.54</v>
      </c>
      <c r="F15" s="10">
        <v>-253.68</v>
      </c>
    </row>
    <row r="16" spans="1:6">
      <c r="A16" s="11" t="s">
        <v>26</v>
      </c>
      <c r="B16" s="10">
        <v>374617.13</v>
      </c>
      <c r="C16" s="10">
        <v>356273.16</v>
      </c>
      <c r="D16" s="6" t="s">
        <v>27</v>
      </c>
      <c r="E16" s="10">
        <f>SUM(E17:E19)</f>
        <v>0</v>
      </c>
      <c r="F16" s="10">
        <f>SUM(F17:F19)</f>
        <v>0</v>
      </c>
    </row>
    <row r="17" spans="1:6">
      <c r="A17" s="11" t="s">
        <v>28</v>
      </c>
      <c r="B17" s="10">
        <v>-5499.99</v>
      </c>
      <c r="C17" s="10">
        <v>0</v>
      </c>
      <c r="D17" s="12" t="s">
        <v>29</v>
      </c>
      <c r="E17" s="10">
        <v>0</v>
      </c>
      <c r="F17" s="10">
        <v>0</v>
      </c>
    </row>
    <row r="18" spans="1:6" ht="13.5" customHeight="1">
      <c r="A18" s="11" t="s">
        <v>30</v>
      </c>
      <c r="B18" s="10">
        <v>6016</v>
      </c>
      <c r="C18" s="10">
        <v>136541.71</v>
      </c>
      <c r="D18" s="12" t="s">
        <v>31</v>
      </c>
      <c r="E18" s="10">
        <v>0</v>
      </c>
      <c r="F18" s="10">
        <v>0</v>
      </c>
    </row>
    <row r="19" spans="1:6">
      <c r="A19" s="11" t="s">
        <v>32</v>
      </c>
      <c r="B19" s="10">
        <v>10000</v>
      </c>
      <c r="C19" s="10">
        <v>0</v>
      </c>
      <c r="D19" s="12" t="s">
        <v>33</v>
      </c>
      <c r="E19" s="10">
        <v>0</v>
      </c>
      <c r="F19" s="10">
        <v>0</v>
      </c>
    </row>
    <row r="20" spans="1:6">
      <c r="A20" s="11" t="s">
        <v>34</v>
      </c>
      <c r="B20" s="10"/>
      <c r="C20" s="10"/>
      <c r="D20" s="6" t="s">
        <v>35</v>
      </c>
      <c r="E20" s="10">
        <f>SUM(E21:E22)</f>
        <v>0</v>
      </c>
      <c r="F20" s="10">
        <f>SUM(F21:F22)</f>
        <v>0</v>
      </c>
    </row>
    <row r="21" spans="1:6">
      <c r="A21" s="11" t="s">
        <v>36</v>
      </c>
      <c r="B21" s="10">
        <v>-529917.5</v>
      </c>
      <c r="C21" s="10">
        <v>0</v>
      </c>
      <c r="D21" s="12" t="s">
        <v>37</v>
      </c>
      <c r="E21" s="10">
        <v>0</v>
      </c>
      <c r="F21" s="10">
        <v>0</v>
      </c>
    </row>
    <row r="22" spans="1:6">
      <c r="A22" s="4" t="s">
        <v>38</v>
      </c>
      <c r="B22" s="10">
        <f>SUM(B23:B27)</f>
        <v>5447.71</v>
      </c>
      <c r="C22" s="10">
        <f>SUM(C23:C27)</f>
        <v>5447.71</v>
      </c>
      <c r="D22" s="12" t="s">
        <v>39</v>
      </c>
      <c r="E22" s="10">
        <v>0</v>
      </c>
      <c r="F22" s="10">
        <v>0</v>
      </c>
    </row>
    <row r="23" spans="1:6">
      <c r="A23" s="11" t="s">
        <v>40</v>
      </c>
      <c r="B23" s="10"/>
      <c r="C23" s="10"/>
      <c r="D23" s="6" t="s">
        <v>41</v>
      </c>
      <c r="E23" s="10">
        <v>0</v>
      </c>
      <c r="F23" s="10">
        <v>0</v>
      </c>
    </row>
    <row r="24" spans="1:6">
      <c r="A24" s="11" t="s">
        <v>42</v>
      </c>
      <c r="B24" s="10">
        <v>5447.71</v>
      </c>
      <c r="C24" s="10">
        <v>5447.71</v>
      </c>
      <c r="D24" s="6" t="s">
        <v>43</v>
      </c>
      <c r="E24" s="10">
        <f>SUM(E25:E27)</f>
        <v>0</v>
      </c>
      <c r="F24" s="10">
        <f>SUM(F25:F27)</f>
        <v>0</v>
      </c>
    </row>
    <row r="25" spans="1:6">
      <c r="A25" s="11" t="s">
        <v>44</v>
      </c>
      <c r="B25" s="10"/>
      <c r="C25" s="10"/>
      <c r="D25" s="12" t="s">
        <v>45</v>
      </c>
      <c r="E25" s="10">
        <v>0</v>
      </c>
      <c r="F25" s="10">
        <v>0</v>
      </c>
    </row>
    <row r="26" spans="1:6">
      <c r="A26" s="11" t="s">
        <v>46</v>
      </c>
      <c r="B26" s="10"/>
      <c r="C26" s="10"/>
      <c r="D26" s="12" t="s">
        <v>47</v>
      </c>
      <c r="E26" s="10">
        <v>0</v>
      </c>
      <c r="F26" s="10">
        <v>0</v>
      </c>
    </row>
    <row r="27" spans="1:6">
      <c r="A27" s="11" t="s">
        <v>48</v>
      </c>
      <c r="B27" s="10"/>
      <c r="C27" s="10"/>
      <c r="D27" s="12" t="s">
        <v>49</v>
      </c>
      <c r="E27" s="10">
        <v>0</v>
      </c>
      <c r="F27" s="10">
        <v>0</v>
      </c>
    </row>
    <row r="28" spans="1:6">
      <c r="A28" s="4" t="s">
        <v>50</v>
      </c>
      <c r="B28" s="10">
        <f>SUM(B29:B33)</f>
        <v>0</v>
      </c>
      <c r="C28" s="10">
        <f>SUM(C29:C33)</f>
        <v>0</v>
      </c>
      <c r="D28" s="6" t="s">
        <v>51</v>
      </c>
      <c r="E28" s="10">
        <f>SUM(E29:E34)</f>
        <v>0</v>
      </c>
      <c r="F28" s="10">
        <f>SUM(F29:F34)</f>
        <v>0</v>
      </c>
    </row>
    <row r="29" spans="1:6">
      <c r="A29" s="11" t="s">
        <v>52</v>
      </c>
      <c r="B29" s="10">
        <v>0</v>
      </c>
      <c r="C29" s="10">
        <v>0</v>
      </c>
      <c r="D29" s="12" t="s">
        <v>53</v>
      </c>
      <c r="E29" s="10"/>
      <c r="F29" s="10"/>
    </row>
    <row r="30" spans="1:6">
      <c r="A30" s="11" t="s">
        <v>54</v>
      </c>
      <c r="B30" s="10"/>
      <c r="C30" s="10"/>
      <c r="D30" s="12" t="s">
        <v>55</v>
      </c>
      <c r="E30" s="10"/>
      <c r="F30" s="10"/>
    </row>
    <row r="31" spans="1:6">
      <c r="A31" s="11" t="s">
        <v>56</v>
      </c>
      <c r="B31" s="10"/>
      <c r="C31" s="10"/>
      <c r="D31" s="12" t="s">
        <v>57</v>
      </c>
      <c r="E31" s="10"/>
      <c r="F31" s="10"/>
    </row>
    <row r="32" spans="1:6">
      <c r="A32" s="11" t="s">
        <v>58</v>
      </c>
      <c r="B32" s="10"/>
      <c r="C32" s="10"/>
      <c r="D32" s="12" t="s">
        <v>59</v>
      </c>
      <c r="E32" s="10"/>
      <c r="F32" s="10"/>
    </row>
    <row r="33" spans="1:6">
      <c r="A33" s="11" t="s">
        <v>60</v>
      </c>
      <c r="B33" s="10"/>
      <c r="C33" s="10"/>
      <c r="D33" s="12" t="s">
        <v>61</v>
      </c>
      <c r="E33" s="10"/>
      <c r="F33" s="10"/>
    </row>
    <row r="34" spans="1:6">
      <c r="A34" s="4" t="s">
        <v>62</v>
      </c>
      <c r="B34" s="10">
        <v>0</v>
      </c>
      <c r="C34" s="10">
        <v>0</v>
      </c>
      <c r="D34" s="12" t="s">
        <v>63</v>
      </c>
      <c r="E34" s="10"/>
      <c r="F34" s="10"/>
    </row>
    <row r="35" spans="1:6">
      <c r="A35" s="4" t="s">
        <v>64</v>
      </c>
      <c r="B35" s="10">
        <f>SUM(B36:B37)</f>
        <v>0</v>
      </c>
      <c r="C35" s="10">
        <f>SUM(C36:C37)</f>
        <v>0</v>
      </c>
      <c r="D35" s="6" t="s">
        <v>65</v>
      </c>
      <c r="E35" s="10">
        <f>SUM(E36:E38)</f>
        <v>0</v>
      </c>
      <c r="F35" s="10">
        <f>SUM(F36:F38)</f>
        <v>0</v>
      </c>
    </row>
    <row r="36" spans="1:6">
      <c r="A36" s="11" t="s">
        <v>66</v>
      </c>
      <c r="B36" s="10">
        <v>0</v>
      </c>
      <c r="C36" s="10">
        <v>0</v>
      </c>
      <c r="D36" s="12" t="s">
        <v>67</v>
      </c>
      <c r="E36" s="10">
        <v>0</v>
      </c>
      <c r="F36" s="10">
        <v>0</v>
      </c>
    </row>
    <row r="37" spans="1:6">
      <c r="A37" s="11" t="s">
        <v>68</v>
      </c>
      <c r="B37" s="10">
        <v>0</v>
      </c>
      <c r="C37" s="10">
        <v>0</v>
      </c>
      <c r="D37" s="12" t="s">
        <v>69</v>
      </c>
      <c r="E37" s="10">
        <v>0</v>
      </c>
      <c r="F37" s="10">
        <v>0</v>
      </c>
    </row>
    <row r="38" spans="1:6">
      <c r="A38" s="4" t="s">
        <v>70</v>
      </c>
      <c r="B38" s="10">
        <f>SUM(B39:B42)</f>
        <v>0</v>
      </c>
      <c r="C38" s="10">
        <f>SUM(C39:C42)</f>
        <v>0</v>
      </c>
      <c r="D38" s="12" t="s">
        <v>71</v>
      </c>
      <c r="E38" s="10">
        <v>0</v>
      </c>
      <c r="F38" s="10">
        <v>0</v>
      </c>
    </row>
    <row r="39" spans="1:6">
      <c r="A39" s="11" t="s">
        <v>72</v>
      </c>
      <c r="B39" s="10"/>
      <c r="C39" s="10"/>
      <c r="D39" s="6" t="s">
        <v>73</v>
      </c>
      <c r="E39" s="10">
        <f>SUM(E40:E42)</f>
        <v>0</v>
      </c>
      <c r="F39" s="10">
        <f>SUM(F40:F42)</f>
        <v>0</v>
      </c>
    </row>
    <row r="40" spans="1:6">
      <c r="A40" s="11" t="s">
        <v>74</v>
      </c>
      <c r="B40" s="10"/>
      <c r="C40" s="10"/>
      <c r="D40" s="12" t="s">
        <v>75</v>
      </c>
      <c r="E40" s="10">
        <v>0</v>
      </c>
      <c r="F40" s="10">
        <v>0</v>
      </c>
    </row>
    <row r="41" spans="1:6">
      <c r="A41" s="11" t="s">
        <v>76</v>
      </c>
      <c r="B41" s="10"/>
      <c r="C41" s="10"/>
      <c r="D41" s="12" t="s">
        <v>77</v>
      </c>
      <c r="E41" s="10">
        <v>0</v>
      </c>
      <c r="F41" s="10">
        <v>0</v>
      </c>
    </row>
    <row r="42" spans="1:6">
      <c r="A42" s="11" t="s">
        <v>78</v>
      </c>
      <c r="B42" s="10"/>
      <c r="C42" s="10"/>
      <c r="D42" s="12" t="s">
        <v>79</v>
      </c>
      <c r="E42" s="10">
        <v>0</v>
      </c>
      <c r="F42" s="10">
        <v>0</v>
      </c>
    </row>
    <row r="43" spans="1:6">
      <c r="A43" s="4"/>
      <c r="B43" s="10"/>
      <c r="C43" s="10"/>
      <c r="D43" s="6"/>
      <c r="E43" s="10"/>
      <c r="F43" s="10"/>
    </row>
    <row r="44" spans="1:6">
      <c r="A44" s="7" t="s">
        <v>80</v>
      </c>
      <c r="B44" s="8">
        <f>B6+B14+B22+B28+B34+B35+B38</f>
        <v>1152413.5699999998</v>
      </c>
      <c r="C44" s="8">
        <f>C6+C14+C22+C28+C34+C35+C38</f>
        <v>3292575.8200000003</v>
      </c>
      <c r="D44" s="9" t="s">
        <v>81</v>
      </c>
      <c r="E44" s="8">
        <f>E6+E16+E20+E23+E24+E28+E35+E39</f>
        <v>10127276.859999999</v>
      </c>
      <c r="F44" s="8">
        <f>F6+F16+F20+F23+F24+F28+F35+F39</f>
        <v>10695643.300000001</v>
      </c>
    </row>
    <row r="45" spans="1:6">
      <c r="A45" s="7"/>
      <c r="B45" s="10"/>
      <c r="C45" s="10"/>
      <c r="D45" s="9"/>
      <c r="E45" s="10"/>
      <c r="F45" s="10"/>
    </row>
    <row r="46" spans="1:6">
      <c r="A46" s="13" t="s">
        <v>82</v>
      </c>
      <c r="B46" s="10"/>
      <c r="C46" s="10"/>
      <c r="D46" s="9" t="s">
        <v>83</v>
      </c>
      <c r="E46" s="10"/>
      <c r="F46" s="10"/>
    </row>
    <row r="47" spans="1:6">
      <c r="A47" s="14" t="s">
        <v>84</v>
      </c>
      <c r="B47" s="10">
        <v>0</v>
      </c>
      <c r="C47" s="10">
        <v>0</v>
      </c>
      <c r="D47" s="6" t="s">
        <v>85</v>
      </c>
      <c r="E47" s="10">
        <v>0</v>
      </c>
      <c r="F47" s="10">
        <v>0</v>
      </c>
    </row>
    <row r="48" spans="1:6">
      <c r="A48" s="14" t="s">
        <v>86</v>
      </c>
      <c r="B48" s="10">
        <v>0</v>
      </c>
      <c r="C48" s="10">
        <v>0</v>
      </c>
      <c r="D48" s="6" t="s">
        <v>87</v>
      </c>
      <c r="E48" s="10">
        <v>0</v>
      </c>
      <c r="F48" s="10">
        <v>0</v>
      </c>
    </row>
    <row r="49" spans="1:6">
      <c r="A49" s="14" t="s">
        <v>88</v>
      </c>
      <c r="B49" s="10">
        <v>2835870.16</v>
      </c>
      <c r="C49" s="10">
        <v>2835870.16</v>
      </c>
      <c r="D49" s="6" t="s">
        <v>89</v>
      </c>
      <c r="E49" s="10">
        <v>0</v>
      </c>
      <c r="F49" s="10">
        <v>0</v>
      </c>
    </row>
    <row r="50" spans="1:6">
      <c r="A50" s="14" t="s">
        <v>90</v>
      </c>
      <c r="B50" s="10">
        <v>2624907.4</v>
      </c>
      <c r="C50" s="10">
        <v>2350827.4</v>
      </c>
      <c r="D50" s="6" t="s">
        <v>91</v>
      </c>
      <c r="E50" s="10">
        <v>0</v>
      </c>
      <c r="F50" s="10">
        <v>0</v>
      </c>
    </row>
    <row r="51" spans="1:6" ht="12.75" customHeight="1">
      <c r="A51" s="14" t="s">
        <v>92</v>
      </c>
      <c r="B51" s="10">
        <v>0</v>
      </c>
      <c r="C51" s="10">
        <v>0</v>
      </c>
      <c r="D51" s="6" t="s">
        <v>93</v>
      </c>
      <c r="E51" s="10">
        <v>0</v>
      </c>
      <c r="F51" s="10">
        <v>0</v>
      </c>
    </row>
    <row r="52" spans="1:6">
      <c r="A52" s="14" t="s">
        <v>94</v>
      </c>
      <c r="B52" s="10">
        <v>-115958.83</v>
      </c>
      <c r="C52" s="10">
        <v>-115958.83</v>
      </c>
      <c r="D52" s="6" t="s">
        <v>95</v>
      </c>
      <c r="E52" s="10">
        <v>0</v>
      </c>
      <c r="F52" s="10">
        <v>0</v>
      </c>
    </row>
    <row r="53" spans="1:6">
      <c r="A53" s="14" t="s">
        <v>96</v>
      </c>
      <c r="B53" s="10">
        <v>178703.41</v>
      </c>
      <c r="C53" s="10">
        <v>178703.41</v>
      </c>
      <c r="D53" s="9"/>
      <c r="E53" s="10"/>
      <c r="F53" s="10"/>
    </row>
    <row r="54" spans="1:6">
      <c r="A54" s="14" t="s">
        <v>97</v>
      </c>
      <c r="B54" s="10">
        <v>0</v>
      </c>
      <c r="C54" s="10">
        <v>0</v>
      </c>
      <c r="D54" s="9" t="s">
        <v>98</v>
      </c>
      <c r="E54" s="8">
        <f>SUM(E47:E52)</f>
        <v>0</v>
      </c>
      <c r="F54" s="8">
        <f>SUM(F47:F52)</f>
        <v>0</v>
      </c>
    </row>
    <row r="55" spans="1:6">
      <c r="A55" s="14" t="s">
        <v>99</v>
      </c>
      <c r="B55" s="10">
        <v>0</v>
      </c>
      <c r="C55" s="10">
        <v>0</v>
      </c>
      <c r="D55" s="15"/>
      <c r="E55" s="10"/>
      <c r="F55" s="10"/>
    </row>
    <row r="56" spans="1:6">
      <c r="A56" s="14"/>
      <c r="B56" s="10"/>
      <c r="C56" s="10"/>
      <c r="D56" s="9" t="s">
        <v>100</v>
      </c>
      <c r="E56" s="8">
        <f>E54+E44</f>
        <v>10127276.859999999</v>
      </c>
      <c r="F56" s="8">
        <f>F54+F44</f>
        <v>10695643.300000001</v>
      </c>
    </row>
    <row r="57" spans="1:6">
      <c r="A57" s="13" t="s">
        <v>101</v>
      </c>
      <c r="B57" s="8">
        <f>SUM(B47:B55)</f>
        <v>5523522.1400000006</v>
      </c>
      <c r="C57" s="8">
        <f>SUM(C47:C55)</f>
        <v>5249442.1400000006</v>
      </c>
      <c r="D57" s="6"/>
      <c r="E57" s="10"/>
      <c r="F57" s="10"/>
    </row>
    <row r="58" spans="1:6">
      <c r="A58" s="14"/>
      <c r="B58" s="10"/>
      <c r="C58" s="10"/>
      <c r="D58" s="9" t="s">
        <v>102</v>
      </c>
      <c r="E58" s="10"/>
      <c r="F58" s="10"/>
    </row>
    <row r="59" spans="1:6">
      <c r="A59" s="13" t="s">
        <v>103</v>
      </c>
      <c r="B59" s="8">
        <f>B44+B57</f>
        <v>6675935.7100000009</v>
      </c>
      <c r="C59" s="8">
        <f>C44+C57</f>
        <v>8542017.9600000009</v>
      </c>
      <c r="D59" s="9"/>
      <c r="E59" s="10"/>
      <c r="F59" s="10"/>
    </row>
    <row r="60" spans="1:6">
      <c r="A60" s="14"/>
      <c r="B60" s="10"/>
      <c r="C60" s="10"/>
      <c r="D60" s="9" t="s">
        <v>104</v>
      </c>
      <c r="E60" s="10">
        <f>SUM(E61:E63)</f>
        <v>2401985.46</v>
      </c>
      <c r="F60" s="10">
        <f>SUM(F61:F63)</f>
        <v>2401985.46</v>
      </c>
    </row>
    <row r="61" spans="1:6">
      <c r="A61" s="14"/>
      <c r="B61" s="10"/>
      <c r="C61" s="10"/>
      <c r="D61" s="6" t="s">
        <v>105</v>
      </c>
      <c r="E61" s="10">
        <v>2401985.46</v>
      </c>
      <c r="F61" s="10">
        <v>2401985.46</v>
      </c>
    </row>
    <row r="62" spans="1:6">
      <c r="A62" s="14"/>
      <c r="B62" s="10"/>
      <c r="C62" s="10"/>
      <c r="D62" s="6" t="s">
        <v>106</v>
      </c>
      <c r="E62" s="10">
        <v>0</v>
      </c>
      <c r="F62" s="10">
        <v>0</v>
      </c>
    </row>
    <row r="63" spans="1:6">
      <c r="A63" s="14"/>
      <c r="B63" s="10"/>
      <c r="C63" s="10"/>
      <c r="D63" s="6" t="s">
        <v>107</v>
      </c>
      <c r="E63" s="10">
        <v>0</v>
      </c>
      <c r="F63" s="10">
        <v>0</v>
      </c>
    </row>
    <row r="64" spans="1:6">
      <c r="A64" s="14"/>
      <c r="B64" s="10"/>
      <c r="C64" s="10"/>
      <c r="D64" s="6"/>
      <c r="E64" s="10"/>
      <c r="F64" s="10"/>
    </row>
    <row r="65" spans="1:6">
      <c r="A65" s="14"/>
      <c r="B65" s="10"/>
      <c r="C65" s="10"/>
      <c r="D65" s="9" t="s">
        <v>108</v>
      </c>
      <c r="E65" s="10">
        <f>SUM(E66:E70)</f>
        <v>-5452421.9100000001</v>
      </c>
      <c r="F65" s="10">
        <f>SUM(F66:F70)</f>
        <v>-9342366.6199999992</v>
      </c>
    </row>
    <row r="66" spans="1:6">
      <c r="A66" s="14"/>
      <c r="B66" s="10"/>
      <c r="C66" s="10"/>
      <c r="D66" s="6" t="s">
        <v>109</v>
      </c>
      <c r="E66" s="10">
        <v>1013871.6</v>
      </c>
      <c r="F66" s="10">
        <v>0</v>
      </c>
    </row>
    <row r="67" spans="1:6">
      <c r="A67" s="14"/>
      <c r="B67" s="10"/>
      <c r="C67" s="10"/>
      <c r="D67" s="6" t="s">
        <v>110</v>
      </c>
      <c r="E67" s="10">
        <v>-8920544.8399999999</v>
      </c>
      <c r="F67" s="10">
        <v>-11796617.949999999</v>
      </c>
    </row>
    <row r="68" spans="1:6">
      <c r="A68" s="14"/>
      <c r="B68" s="10"/>
      <c r="C68" s="10"/>
      <c r="D68" s="6" t="s">
        <v>111</v>
      </c>
      <c r="E68" s="10">
        <v>0</v>
      </c>
      <c r="F68" s="10">
        <v>0</v>
      </c>
    </row>
    <row r="69" spans="1:6">
      <c r="A69" s="14"/>
      <c r="B69" s="10"/>
      <c r="C69" s="10"/>
      <c r="D69" s="6" t="s">
        <v>112</v>
      </c>
      <c r="E69" s="10">
        <v>0</v>
      </c>
      <c r="F69" s="10">
        <v>0</v>
      </c>
    </row>
    <row r="70" spans="1:6">
      <c r="A70" s="14"/>
      <c r="B70" s="10"/>
      <c r="C70" s="10"/>
      <c r="D70" s="6" t="s">
        <v>113</v>
      </c>
      <c r="E70" s="10">
        <v>2454251.33</v>
      </c>
      <c r="F70" s="10">
        <v>2454251.33</v>
      </c>
    </row>
    <row r="71" spans="1:6">
      <c r="A71" s="14"/>
      <c r="B71" s="10"/>
      <c r="C71" s="10"/>
      <c r="D71" s="6"/>
      <c r="E71" s="10"/>
      <c r="F71" s="10"/>
    </row>
    <row r="72" spans="1:6" ht="20.399999999999999">
      <c r="A72" s="14"/>
      <c r="B72" s="10"/>
      <c r="C72" s="10"/>
      <c r="D72" s="9" t="s">
        <v>114</v>
      </c>
      <c r="E72" s="10">
        <f>SUM(E73:E74)</f>
        <v>0</v>
      </c>
      <c r="F72" s="10">
        <f>SUM(F73:F74)</f>
        <v>0</v>
      </c>
    </row>
    <row r="73" spans="1:6">
      <c r="A73" s="14"/>
      <c r="B73" s="10"/>
      <c r="C73" s="10"/>
      <c r="D73" s="6" t="s">
        <v>115</v>
      </c>
      <c r="E73" s="10">
        <v>0</v>
      </c>
      <c r="F73" s="10">
        <v>0</v>
      </c>
    </row>
    <row r="74" spans="1:6">
      <c r="A74" s="14"/>
      <c r="B74" s="10"/>
      <c r="C74" s="10"/>
      <c r="D74" s="6" t="s">
        <v>116</v>
      </c>
      <c r="E74" s="10">
        <v>0</v>
      </c>
      <c r="F74" s="10">
        <v>0</v>
      </c>
    </row>
    <row r="75" spans="1:6">
      <c r="A75" s="14"/>
      <c r="B75" s="10"/>
      <c r="C75" s="10"/>
      <c r="D75" s="6"/>
      <c r="E75" s="10"/>
      <c r="F75" s="10"/>
    </row>
    <row r="76" spans="1:6">
      <c r="A76" s="14"/>
      <c r="B76" s="10"/>
      <c r="C76" s="10"/>
      <c r="D76" s="9" t="s">
        <v>117</v>
      </c>
      <c r="E76" s="8">
        <f>E60+E65+E72</f>
        <v>-3050436.45</v>
      </c>
      <c r="F76" s="8">
        <f>F60+F65+F72</f>
        <v>-6940381.1599999992</v>
      </c>
    </row>
    <row r="77" spans="1:6">
      <c r="A77" s="14"/>
      <c r="B77" s="10"/>
      <c r="C77" s="10"/>
      <c r="D77" s="6"/>
      <c r="E77" s="10"/>
      <c r="F77" s="10"/>
    </row>
    <row r="78" spans="1:6">
      <c r="A78" s="14"/>
      <c r="B78" s="10"/>
      <c r="C78" s="10"/>
      <c r="D78" s="9" t="s">
        <v>118</v>
      </c>
      <c r="E78" s="8">
        <f>E56+E76</f>
        <v>7076840.4099999992</v>
      </c>
      <c r="F78" s="8">
        <f>F56+F76</f>
        <v>3755262.1400000015</v>
      </c>
    </row>
    <row r="79" spans="1:6">
      <c r="A79" s="16"/>
      <c r="B79" s="17"/>
      <c r="C79" s="17"/>
      <c r="D79" s="18"/>
      <c r="E79" s="17"/>
      <c r="F79" s="17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A31" sqref="A31"/>
    </sheetView>
  </sheetViews>
  <sheetFormatPr baseColWidth="10" defaultColWidth="12" defaultRowHeight="10.199999999999999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>
      <c r="A1" s="120" t="s">
        <v>119</v>
      </c>
      <c r="B1" s="121"/>
      <c r="C1" s="121"/>
      <c r="D1" s="121"/>
      <c r="E1" s="121"/>
      <c r="F1" s="121"/>
      <c r="G1" s="121"/>
      <c r="H1" s="122"/>
    </row>
    <row r="2" spans="1:8" ht="30.6">
      <c r="A2" s="19" t="s">
        <v>120</v>
      </c>
      <c r="B2" s="19" t="s">
        <v>121</v>
      </c>
      <c r="C2" s="19" t="s">
        <v>122</v>
      </c>
      <c r="D2" s="19" t="s">
        <v>123</v>
      </c>
      <c r="E2" s="19" t="s">
        <v>124</v>
      </c>
      <c r="F2" s="19" t="s">
        <v>125</v>
      </c>
      <c r="G2" s="19" t="s">
        <v>126</v>
      </c>
      <c r="H2" s="19" t="s">
        <v>127</v>
      </c>
    </row>
    <row r="3" spans="1:8" ht="5.0999999999999996" customHeight="1">
      <c r="A3" s="14"/>
      <c r="B3" s="20"/>
      <c r="C3" s="20"/>
      <c r="D3" s="20"/>
      <c r="E3" s="20"/>
      <c r="F3" s="20"/>
      <c r="G3" s="20"/>
      <c r="H3" s="20"/>
    </row>
    <row r="4" spans="1:8">
      <c r="A4" s="13" t="s">
        <v>128</v>
      </c>
      <c r="B4" s="21">
        <f>+B5+B9</f>
        <v>0</v>
      </c>
      <c r="C4" s="21">
        <f t="shared" ref="C4:H4" si="0">+C5+C9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</row>
    <row r="5" spans="1:8">
      <c r="A5" s="13" t="s">
        <v>129</v>
      </c>
      <c r="B5" s="21">
        <f>SUM(B6:B8)</f>
        <v>0</v>
      </c>
      <c r="C5" s="21">
        <f t="shared" ref="C5:H5" si="1">SUM(C6:C8)</f>
        <v>0</v>
      </c>
      <c r="D5" s="21">
        <f t="shared" si="1"/>
        <v>0</v>
      </c>
      <c r="E5" s="21">
        <f t="shared" si="1"/>
        <v>0</v>
      </c>
      <c r="F5" s="21">
        <f t="shared" si="1"/>
        <v>0</v>
      </c>
      <c r="G5" s="21">
        <f t="shared" si="1"/>
        <v>0</v>
      </c>
      <c r="H5" s="21">
        <f t="shared" si="1"/>
        <v>0</v>
      </c>
    </row>
    <row r="6" spans="1:8">
      <c r="A6" s="12" t="s">
        <v>130</v>
      </c>
      <c r="B6" s="22"/>
      <c r="C6" s="22"/>
      <c r="D6" s="22">
        <v>0</v>
      </c>
      <c r="E6" s="22"/>
      <c r="F6" s="22">
        <v>0</v>
      </c>
      <c r="G6" s="22"/>
      <c r="H6" s="22"/>
    </row>
    <row r="7" spans="1:8">
      <c r="A7" s="12" t="s">
        <v>131</v>
      </c>
      <c r="B7" s="22"/>
      <c r="C7" s="22"/>
      <c r="D7" s="22"/>
      <c r="E7" s="22"/>
      <c r="F7" s="22">
        <f t="shared" ref="F7:F12" si="2">B7+C7-D7+E7</f>
        <v>0</v>
      </c>
      <c r="G7" s="22"/>
      <c r="H7" s="22"/>
    </row>
    <row r="8" spans="1:8">
      <c r="A8" s="12" t="s">
        <v>132</v>
      </c>
      <c r="B8" s="22"/>
      <c r="C8" s="22"/>
      <c r="D8" s="22"/>
      <c r="E8" s="22"/>
      <c r="F8" s="22">
        <f t="shared" si="2"/>
        <v>0</v>
      </c>
      <c r="G8" s="22"/>
      <c r="H8" s="22"/>
    </row>
    <row r="9" spans="1:8">
      <c r="A9" s="13" t="s">
        <v>133</v>
      </c>
      <c r="B9" s="21">
        <f>SUM(B10:B12)</f>
        <v>0</v>
      </c>
      <c r="C9" s="21">
        <f t="shared" ref="C9:H9" si="3">SUM(C10:C12)</f>
        <v>0</v>
      </c>
      <c r="D9" s="21">
        <f t="shared" si="3"/>
        <v>0</v>
      </c>
      <c r="E9" s="21">
        <f t="shared" si="3"/>
        <v>0</v>
      </c>
      <c r="F9" s="21">
        <f t="shared" si="3"/>
        <v>0</v>
      </c>
      <c r="G9" s="21">
        <f t="shared" si="3"/>
        <v>0</v>
      </c>
      <c r="H9" s="21">
        <f t="shared" si="3"/>
        <v>0</v>
      </c>
    </row>
    <row r="10" spans="1:8">
      <c r="A10" s="12" t="s">
        <v>134</v>
      </c>
      <c r="B10" s="22">
        <v>0</v>
      </c>
      <c r="C10" s="22">
        <v>0</v>
      </c>
      <c r="D10" s="22"/>
      <c r="E10" s="22"/>
      <c r="F10" s="22">
        <f t="shared" si="2"/>
        <v>0</v>
      </c>
      <c r="G10" s="22"/>
      <c r="H10" s="22"/>
    </row>
    <row r="11" spans="1:8">
      <c r="A11" s="12" t="s">
        <v>135</v>
      </c>
      <c r="B11" s="22">
        <v>0</v>
      </c>
      <c r="C11" s="22">
        <v>0</v>
      </c>
      <c r="D11" s="22"/>
      <c r="E11" s="22"/>
      <c r="F11" s="22">
        <f t="shared" si="2"/>
        <v>0</v>
      </c>
      <c r="G11" s="22"/>
      <c r="H11" s="22"/>
    </row>
    <row r="12" spans="1:8">
      <c r="A12" s="12" t="s">
        <v>136</v>
      </c>
      <c r="B12" s="22">
        <v>0</v>
      </c>
      <c r="C12" s="22">
        <v>0</v>
      </c>
      <c r="D12" s="22"/>
      <c r="E12" s="22"/>
      <c r="F12" s="22">
        <f t="shared" si="2"/>
        <v>0</v>
      </c>
      <c r="G12" s="22"/>
      <c r="H12" s="22"/>
    </row>
    <row r="13" spans="1:8">
      <c r="A13" s="13" t="s">
        <v>137</v>
      </c>
      <c r="B13" s="21">
        <v>0</v>
      </c>
      <c r="C13" s="23"/>
      <c r="D13" s="23"/>
      <c r="E13" s="23"/>
      <c r="F13" s="21">
        <f>B13+C13-D13+E13</f>
        <v>0</v>
      </c>
      <c r="G13" s="23"/>
      <c r="H13" s="23"/>
    </row>
    <row r="14" spans="1:8" ht="5.0999999999999996" customHeight="1">
      <c r="A14" s="13"/>
      <c r="B14" s="21"/>
      <c r="C14" s="21"/>
      <c r="D14" s="21"/>
      <c r="E14" s="21"/>
      <c r="F14" s="21"/>
      <c r="G14" s="21"/>
      <c r="H14" s="21"/>
    </row>
    <row r="15" spans="1:8" ht="16.5" customHeight="1">
      <c r="A15" s="13" t="s">
        <v>138</v>
      </c>
      <c r="B15" s="21">
        <f t="shared" ref="B15:H15" si="4">+B4+B13</f>
        <v>0</v>
      </c>
      <c r="C15" s="21">
        <f t="shared" si="4"/>
        <v>0</v>
      </c>
      <c r="D15" s="21">
        <f t="shared" si="4"/>
        <v>0</v>
      </c>
      <c r="E15" s="21">
        <f t="shared" si="4"/>
        <v>0</v>
      </c>
      <c r="F15" s="21">
        <f t="shared" si="4"/>
        <v>0</v>
      </c>
      <c r="G15" s="21">
        <f t="shared" si="4"/>
        <v>0</v>
      </c>
      <c r="H15" s="21">
        <f t="shared" si="4"/>
        <v>0</v>
      </c>
    </row>
    <row r="16" spans="1:8" ht="5.0999999999999996" customHeight="1">
      <c r="A16" s="13"/>
      <c r="B16" s="21"/>
      <c r="C16" s="21"/>
      <c r="D16" s="21"/>
      <c r="E16" s="21"/>
      <c r="F16" s="21"/>
      <c r="G16" s="21"/>
      <c r="H16" s="21"/>
    </row>
    <row r="17" spans="1:8" ht="16.5" customHeight="1">
      <c r="A17" s="13" t="s">
        <v>139</v>
      </c>
      <c r="B17" s="24"/>
      <c r="C17" s="24"/>
      <c r="D17" s="24"/>
      <c r="E17" s="24"/>
      <c r="F17" s="24"/>
      <c r="G17" s="24"/>
      <c r="H17" s="24"/>
    </row>
    <row r="18" spans="1:8">
      <c r="A18" s="14" t="s">
        <v>140</v>
      </c>
      <c r="B18" s="24"/>
      <c r="C18" s="24"/>
      <c r="D18" s="24"/>
      <c r="E18" s="24"/>
      <c r="F18" s="24"/>
      <c r="G18" s="24"/>
      <c r="H18" s="24"/>
    </row>
    <row r="19" spans="1:8">
      <c r="A19" s="14" t="s">
        <v>141</v>
      </c>
      <c r="B19" s="24"/>
      <c r="C19" s="24"/>
      <c r="D19" s="24"/>
      <c r="E19" s="24"/>
      <c r="F19" s="24"/>
      <c r="G19" s="24"/>
      <c r="H19" s="24"/>
    </row>
    <row r="20" spans="1:8">
      <c r="A20" s="14" t="s">
        <v>142</v>
      </c>
      <c r="B20" s="24"/>
      <c r="C20" s="24"/>
      <c r="D20" s="24"/>
      <c r="E20" s="24"/>
      <c r="F20" s="24"/>
      <c r="G20" s="24"/>
      <c r="H20" s="24"/>
    </row>
    <row r="21" spans="1:8" ht="5.0999999999999996" customHeight="1">
      <c r="A21" s="14"/>
      <c r="B21" s="24"/>
      <c r="C21" s="24"/>
      <c r="D21" s="24"/>
      <c r="E21" s="24"/>
      <c r="F21" s="24"/>
      <c r="G21" s="24"/>
      <c r="H21" s="24"/>
    </row>
    <row r="22" spans="1:8" ht="16.5" customHeight="1">
      <c r="A22" s="13" t="s">
        <v>143</v>
      </c>
      <c r="B22" s="24"/>
      <c r="C22" s="24"/>
      <c r="D22" s="24"/>
      <c r="E22" s="24"/>
      <c r="F22" s="24"/>
      <c r="G22" s="24"/>
      <c r="H22" s="24"/>
    </row>
    <row r="23" spans="1:8">
      <c r="A23" s="14" t="s">
        <v>144</v>
      </c>
      <c r="B23" s="24"/>
      <c r="C23" s="24"/>
      <c r="D23" s="24"/>
      <c r="E23" s="24"/>
      <c r="F23" s="24"/>
      <c r="G23" s="24"/>
      <c r="H23" s="24"/>
    </row>
    <row r="24" spans="1:8">
      <c r="A24" s="14" t="s">
        <v>145</v>
      </c>
      <c r="B24" s="24"/>
      <c r="C24" s="24"/>
      <c r="D24" s="24"/>
      <c r="E24" s="24"/>
      <c r="F24" s="24"/>
      <c r="G24" s="24"/>
      <c r="H24" s="24"/>
    </row>
    <row r="25" spans="1:8">
      <c r="A25" s="14" t="s">
        <v>146</v>
      </c>
      <c r="B25" s="24"/>
      <c r="C25" s="24"/>
      <c r="D25" s="24"/>
      <c r="E25" s="24"/>
      <c r="F25" s="24"/>
      <c r="G25" s="24"/>
      <c r="H25" s="24"/>
    </row>
    <row r="26" spans="1:8" ht="5.0999999999999996" customHeight="1">
      <c r="A26" s="14"/>
      <c r="B26" s="24"/>
      <c r="C26" s="24"/>
      <c r="D26" s="24"/>
      <c r="E26" s="24"/>
      <c r="F26" s="24"/>
      <c r="G26" s="24"/>
      <c r="H26" s="24"/>
    </row>
    <row r="27" spans="1:8" ht="11.25" customHeight="1">
      <c r="A27" s="25"/>
      <c r="B27" s="25"/>
      <c r="C27" s="25"/>
      <c r="D27" s="25"/>
      <c r="E27" s="25"/>
      <c r="F27" s="25"/>
      <c r="G27" s="25"/>
      <c r="H27" s="25"/>
    </row>
    <row r="28" spans="1:8">
      <c r="A28" s="123" t="s">
        <v>147</v>
      </c>
      <c r="B28" s="26" t="s">
        <v>148</v>
      </c>
      <c r="C28" s="26" t="s">
        <v>149</v>
      </c>
      <c r="D28" s="26" t="s">
        <v>150</v>
      </c>
      <c r="E28" s="125" t="s">
        <v>151</v>
      </c>
      <c r="F28" s="26" t="s">
        <v>152</v>
      </c>
    </row>
    <row r="29" spans="1:8">
      <c r="A29" s="123"/>
      <c r="B29" s="26" t="s">
        <v>153</v>
      </c>
      <c r="C29" s="26" t="s">
        <v>154</v>
      </c>
      <c r="D29" s="26" t="s">
        <v>155</v>
      </c>
      <c r="E29" s="125"/>
      <c r="F29" s="26" t="s">
        <v>156</v>
      </c>
    </row>
    <row r="30" spans="1:8">
      <c r="A30" s="124"/>
      <c r="B30" s="27"/>
      <c r="C30" s="19" t="s">
        <v>157</v>
      </c>
      <c r="D30" s="27"/>
      <c r="E30" s="126"/>
      <c r="F30" s="27"/>
    </row>
    <row r="31" spans="1:8">
      <c r="A31" s="28" t="s">
        <v>158</v>
      </c>
      <c r="B31" s="10"/>
      <c r="C31" s="29"/>
      <c r="D31" s="29"/>
      <c r="E31" s="29"/>
      <c r="F31" s="29"/>
    </row>
    <row r="32" spans="1:8">
      <c r="A32" s="30" t="s">
        <v>159</v>
      </c>
      <c r="B32" s="10"/>
      <c r="C32" s="29"/>
      <c r="D32" s="29"/>
      <c r="E32" s="29"/>
      <c r="F32" s="29"/>
    </row>
    <row r="33" spans="1:6">
      <c r="A33" s="30" t="s">
        <v>160</v>
      </c>
      <c r="B33" s="10"/>
      <c r="C33" s="29"/>
      <c r="D33" s="29"/>
      <c r="E33" s="29"/>
      <c r="F33" s="29"/>
    </row>
    <row r="34" spans="1:6">
      <c r="A34" s="31" t="s">
        <v>161</v>
      </c>
      <c r="B34" s="17"/>
      <c r="C34" s="32"/>
      <c r="D34" s="32"/>
      <c r="E34" s="32"/>
      <c r="F34" s="32"/>
    </row>
    <row r="35" spans="1:6">
      <c r="B35" s="33"/>
      <c r="C35" s="34"/>
      <c r="D35" s="34"/>
      <c r="E35" s="34"/>
      <c r="F35" s="34"/>
    </row>
    <row r="36" spans="1:6">
      <c r="B36" s="33"/>
      <c r="C36" s="34"/>
      <c r="D36" s="34"/>
      <c r="E36" s="34"/>
      <c r="F36" s="34"/>
    </row>
    <row r="37" spans="1:6">
      <c r="B37" s="33"/>
      <c r="C37" s="34"/>
      <c r="D37" s="34"/>
      <c r="E37" s="34"/>
      <c r="F37" s="34"/>
    </row>
    <row r="38" spans="1:6">
      <c r="B38" s="33"/>
      <c r="C38" s="34"/>
      <c r="D38" s="34"/>
      <c r="E38" s="34"/>
      <c r="F38" s="34"/>
    </row>
    <row r="39" spans="1:6">
      <c r="B39" s="33"/>
      <c r="C39" s="34"/>
      <c r="D39" s="34"/>
      <c r="E39" s="34"/>
      <c r="F39" s="34"/>
    </row>
    <row r="40" spans="1:6">
      <c r="B40" s="33"/>
      <c r="C40" s="34"/>
      <c r="D40" s="34"/>
      <c r="E40" s="34"/>
      <c r="F40" s="34"/>
    </row>
    <row r="41" spans="1:6">
      <c r="B41" s="33"/>
      <c r="C41" s="34"/>
      <c r="D41" s="34"/>
      <c r="E41" s="34"/>
      <c r="F41" s="34"/>
    </row>
    <row r="42" spans="1:6">
      <c r="B42" s="33"/>
      <c r="C42" s="34"/>
      <c r="D42" s="34"/>
      <c r="E42" s="34"/>
      <c r="F42" s="34"/>
    </row>
    <row r="43" spans="1:6">
      <c r="B43" s="33"/>
      <c r="C43" s="34"/>
      <c r="D43" s="34"/>
      <c r="E43" s="34"/>
      <c r="F43" s="34"/>
    </row>
    <row r="44" spans="1:6">
      <c r="B44" s="33"/>
      <c r="C44" s="34"/>
      <c r="D44" s="34"/>
      <c r="E44" s="34"/>
      <c r="F44" s="34"/>
    </row>
    <row r="45" spans="1:6">
      <c r="B45" s="33"/>
      <c r="C45" s="34"/>
      <c r="D45" s="34"/>
      <c r="E45" s="34"/>
      <c r="F45" s="34"/>
    </row>
    <row r="46" spans="1:6">
      <c r="B46" s="33"/>
      <c r="C46" s="34"/>
      <c r="D46" s="34"/>
      <c r="E46" s="34"/>
      <c r="F46" s="34"/>
    </row>
    <row r="47" spans="1:6">
      <c r="B47" s="33"/>
      <c r="C47" s="34"/>
      <c r="D47" s="34"/>
      <c r="E47" s="34"/>
      <c r="F47" s="34"/>
    </row>
    <row r="48" spans="1:6">
      <c r="B48" s="33"/>
      <c r="C48" s="34"/>
      <c r="D48" s="34"/>
      <c r="E48" s="34"/>
      <c r="F48" s="34"/>
    </row>
    <row r="49" spans="2:6">
      <c r="B49" s="33"/>
      <c r="C49" s="34"/>
      <c r="D49" s="34"/>
      <c r="E49" s="34"/>
      <c r="F49" s="34"/>
    </row>
    <row r="50" spans="2:6">
      <c r="B50" s="33"/>
      <c r="C50" s="34"/>
      <c r="D50" s="34"/>
      <c r="E50" s="34"/>
      <c r="F50" s="34"/>
    </row>
    <row r="51" spans="2:6">
      <c r="B51" s="33"/>
      <c r="C51" s="34"/>
      <c r="D51" s="34"/>
      <c r="E51" s="34"/>
      <c r="F51" s="34"/>
    </row>
    <row r="52" spans="2:6">
      <c r="B52" s="33"/>
      <c r="C52" s="34"/>
      <c r="D52" s="34"/>
      <c r="E52" s="34"/>
      <c r="F52" s="34"/>
    </row>
    <row r="53" spans="2:6">
      <c r="B53" s="33"/>
      <c r="C53" s="34"/>
      <c r="D53" s="34"/>
      <c r="E53" s="34"/>
      <c r="F53" s="34"/>
    </row>
    <row r="54" spans="2:6">
      <c r="B54" s="33"/>
      <c r="C54" s="34"/>
      <c r="D54" s="34"/>
      <c r="E54" s="34"/>
      <c r="F54" s="34"/>
    </row>
    <row r="55" spans="2:6">
      <c r="B55" s="33"/>
      <c r="C55" s="34"/>
      <c r="D55" s="34"/>
      <c r="E55" s="34"/>
      <c r="F55" s="34"/>
    </row>
    <row r="56" spans="2:6">
      <c r="B56" s="33"/>
      <c r="C56" s="34"/>
      <c r="D56" s="34"/>
      <c r="E56" s="34"/>
      <c r="F56" s="34"/>
    </row>
    <row r="57" spans="2:6">
      <c r="B57" s="33"/>
      <c r="C57" s="34"/>
      <c r="D57" s="34"/>
      <c r="E57" s="34"/>
      <c r="F57" s="34"/>
    </row>
    <row r="58" spans="2:6">
      <c r="B58" s="33"/>
      <c r="C58" s="34"/>
      <c r="D58" s="34"/>
      <c r="E58" s="34"/>
      <c r="F58" s="34"/>
    </row>
    <row r="59" spans="2:6">
      <c r="B59" s="33"/>
      <c r="C59" s="34"/>
      <c r="D59" s="34"/>
      <c r="E59" s="34"/>
      <c r="F59" s="34"/>
    </row>
    <row r="60" spans="2:6">
      <c r="B60" s="33"/>
      <c r="C60" s="34"/>
      <c r="D60" s="34"/>
      <c r="E60" s="34"/>
      <c r="F60" s="34"/>
    </row>
    <row r="61" spans="2:6">
      <c r="B61" s="33"/>
      <c r="C61" s="34"/>
      <c r="D61" s="34"/>
      <c r="E61" s="34"/>
      <c r="F61" s="34"/>
    </row>
    <row r="62" spans="2:6">
      <c r="B62" s="33"/>
    </row>
    <row r="63" spans="2:6">
      <c r="B63" s="33"/>
    </row>
    <row r="64" spans="2:6">
      <c r="B64" s="33"/>
    </row>
    <row r="65" spans="2:2">
      <c r="B65" s="33"/>
    </row>
    <row r="66" spans="2:2">
      <c r="B66" s="33"/>
    </row>
    <row r="67" spans="2:2">
      <c r="B67" s="33"/>
    </row>
    <row r="68" spans="2:2">
      <c r="B68" s="33"/>
    </row>
    <row r="69" spans="2:2">
      <c r="B69" s="33"/>
    </row>
    <row r="70" spans="2:2">
      <c r="B70" s="33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baseColWidth="10" defaultColWidth="12" defaultRowHeight="10.199999999999999"/>
  <cols>
    <col min="1" max="1" width="50.77734375" style="1" customWidth="1"/>
    <col min="2" max="2" width="12" style="1"/>
    <col min="3" max="3" width="16.1093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9" customHeight="1">
      <c r="A1" s="127" t="s">
        <v>162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40.799999999999997">
      <c r="A2" s="3" t="s">
        <v>163</v>
      </c>
      <c r="B2" s="3" t="s">
        <v>164</v>
      </c>
      <c r="C2" s="3" t="s">
        <v>165</v>
      </c>
      <c r="D2" s="3" t="s">
        <v>166</v>
      </c>
      <c r="E2" s="3" t="s">
        <v>167</v>
      </c>
      <c r="F2" s="3" t="s">
        <v>168</v>
      </c>
      <c r="G2" s="3" t="s">
        <v>169</v>
      </c>
      <c r="H2" s="3" t="s">
        <v>170</v>
      </c>
      <c r="I2" s="3" t="s">
        <v>171</v>
      </c>
      <c r="J2" s="3" t="s">
        <v>172</v>
      </c>
      <c r="K2" s="3" t="s">
        <v>173</v>
      </c>
    </row>
    <row r="3" spans="1:11" ht="5.0999999999999996" customHeight="1">
      <c r="A3" s="35"/>
      <c r="B3" s="36"/>
      <c r="C3" s="36"/>
      <c r="D3" s="37"/>
      <c r="E3" s="38"/>
      <c r="F3" s="37"/>
      <c r="G3" s="38"/>
      <c r="H3" s="38"/>
      <c r="I3" s="38"/>
      <c r="J3" s="38"/>
      <c r="K3" s="38"/>
    </row>
    <row r="4" spans="1:11">
      <c r="A4" s="28" t="s">
        <v>174</v>
      </c>
      <c r="B4" s="39"/>
      <c r="C4" s="39"/>
      <c r="D4" s="40"/>
      <c r="E4" s="41">
        <f>SUM(E5:E8)</f>
        <v>0</v>
      </c>
      <c r="F4" s="40"/>
      <c r="G4" s="41">
        <f>SUM(G5:G8)</f>
        <v>0</v>
      </c>
      <c r="H4" s="41">
        <f>SUM(H5:H8)</f>
        <v>0</v>
      </c>
      <c r="I4" s="41">
        <f>SUM(I5:I8)</f>
        <v>0</v>
      </c>
      <c r="J4" s="41">
        <f>SUM(J5:J8)</f>
        <v>0</v>
      </c>
      <c r="K4" s="41">
        <f>E4-J4</f>
        <v>0</v>
      </c>
    </row>
    <row r="5" spans="1:11">
      <c r="A5" s="42" t="s">
        <v>175</v>
      </c>
      <c r="B5" s="39"/>
      <c r="C5" s="39"/>
      <c r="D5" s="40"/>
      <c r="E5" s="24"/>
      <c r="F5" s="40"/>
      <c r="G5" s="24"/>
      <c r="H5" s="24"/>
      <c r="I5" s="24"/>
      <c r="J5" s="24"/>
      <c r="K5" s="24">
        <f t="shared" ref="K5:K16" si="0">E5-J5</f>
        <v>0</v>
      </c>
    </row>
    <row r="6" spans="1:11">
      <c r="A6" s="42" t="s">
        <v>176</v>
      </c>
      <c r="B6" s="39"/>
      <c r="C6" s="39"/>
      <c r="D6" s="40"/>
      <c r="E6" s="24"/>
      <c r="F6" s="40"/>
      <c r="G6" s="24"/>
      <c r="H6" s="24"/>
      <c r="I6" s="24"/>
      <c r="J6" s="24"/>
      <c r="K6" s="24">
        <f t="shared" si="0"/>
        <v>0</v>
      </c>
    </row>
    <row r="7" spans="1:11">
      <c r="A7" s="42" t="s">
        <v>177</v>
      </c>
      <c r="B7" s="39"/>
      <c r="C7" s="39"/>
      <c r="D7" s="40"/>
      <c r="E7" s="24"/>
      <c r="F7" s="40"/>
      <c r="G7" s="24"/>
      <c r="H7" s="24"/>
      <c r="I7" s="24"/>
      <c r="J7" s="24"/>
      <c r="K7" s="24">
        <f t="shared" si="0"/>
        <v>0</v>
      </c>
    </row>
    <row r="8" spans="1:11">
      <c r="A8" s="42" t="s">
        <v>178</v>
      </c>
      <c r="B8" s="39"/>
      <c r="C8" s="39"/>
      <c r="D8" s="40"/>
      <c r="E8" s="24"/>
      <c r="F8" s="40"/>
      <c r="G8" s="24"/>
      <c r="H8" s="24"/>
      <c r="I8" s="24"/>
      <c r="J8" s="24"/>
      <c r="K8" s="24">
        <f t="shared" si="0"/>
        <v>0</v>
      </c>
    </row>
    <row r="9" spans="1:11" ht="5.0999999999999996" customHeight="1">
      <c r="A9" s="42"/>
      <c r="B9" s="39"/>
      <c r="C9" s="39"/>
      <c r="D9" s="40"/>
      <c r="E9" s="24"/>
      <c r="F9" s="40"/>
      <c r="G9" s="24"/>
      <c r="H9" s="24"/>
      <c r="I9" s="24"/>
      <c r="J9" s="24"/>
      <c r="K9" s="24"/>
    </row>
    <row r="10" spans="1:11">
      <c r="A10" s="28" t="s">
        <v>179</v>
      </c>
      <c r="B10" s="39"/>
      <c r="C10" s="39"/>
      <c r="D10" s="40"/>
      <c r="E10" s="41">
        <f>SUM(E11:E14)</f>
        <v>0</v>
      </c>
      <c r="F10" s="40"/>
      <c r="G10" s="41">
        <f>SUM(G11:G14)</f>
        <v>0</v>
      </c>
      <c r="H10" s="41">
        <f>SUM(H11:H14)</f>
        <v>0</v>
      </c>
      <c r="I10" s="41">
        <f>SUM(I11:I14)</f>
        <v>0</v>
      </c>
      <c r="J10" s="41">
        <f>SUM(J11:J14)</f>
        <v>0</v>
      </c>
      <c r="K10" s="41">
        <f t="shared" si="0"/>
        <v>0</v>
      </c>
    </row>
    <row r="11" spans="1:11">
      <c r="A11" s="42" t="s">
        <v>180</v>
      </c>
      <c r="B11" s="39"/>
      <c r="C11" s="39"/>
      <c r="D11" s="40"/>
      <c r="E11" s="24"/>
      <c r="F11" s="40"/>
      <c r="G11" s="24"/>
      <c r="H11" s="24"/>
      <c r="I11" s="24"/>
      <c r="J11" s="24"/>
      <c r="K11" s="24">
        <f t="shared" si="0"/>
        <v>0</v>
      </c>
    </row>
    <row r="12" spans="1:11">
      <c r="A12" s="42" t="s">
        <v>181</v>
      </c>
      <c r="B12" s="39"/>
      <c r="C12" s="39"/>
      <c r="D12" s="40"/>
      <c r="E12" s="24"/>
      <c r="F12" s="40"/>
      <c r="G12" s="24"/>
      <c r="H12" s="24"/>
      <c r="I12" s="24"/>
      <c r="J12" s="24"/>
      <c r="K12" s="24">
        <f t="shared" si="0"/>
        <v>0</v>
      </c>
    </row>
    <row r="13" spans="1:11">
      <c r="A13" s="42" t="s">
        <v>182</v>
      </c>
      <c r="B13" s="39"/>
      <c r="C13" s="39"/>
      <c r="D13" s="40"/>
      <c r="E13" s="24"/>
      <c r="F13" s="40"/>
      <c r="G13" s="24"/>
      <c r="H13" s="24"/>
      <c r="I13" s="24"/>
      <c r="J13" s="24"/>
      <c r="K13" s="24">
        <f t="shared" si="0"/>
        <v>0</v>
      </c>
    </row>
    <row r="14" spans="1:11">
      <c r="A14" s="42" t="s">
        <v>183</v>
      </c>
      <c r="B14" s="39"/>
      <c r="C14" s="39"/>
      <c r="D14" s="40"/>
      <c r="E14" s="24"/>
      <c r="F14" s="40"/>
      <c r="G14" s="24"/>
      <c r="H14" s="24"/>
      <c r="I14" s="24"/>
      <c r="J14" s="24"/>
      <c r="K14" s="24">
        <f t="shared" si="0"/>
        <v>0</v>
      </c>
    </row>
    <row r="15" spans="1:11" ht="5.0999999999999996" customHeight="1">
      <c r="A15" s="42"/>
      <c r="B15" s="39"/>
      <c r="C15" s="39"/>
      <c r="D15" s="40"/>
      <c r="E15" s="24"/>
      <c r="F15" s="40"/>
      <c r="G15" s="24"/>
      <c r="H15" s="24"/>
      <c r="I15" s="24"/>
      <c r="J15" s="24"/>
      <c r="K15" s="24"/>
    </row>
    <row r="16" spans="1:11">
      <c r="A16" s="28" t="s">
        <v>184</v>
      </c>
      <c r="B16" s="39"/>
      <c r="C16" s="39"/>
      <c r="D16" s="40"/>
      <c r="E16" s="41">
        <f>E4+E10</f>
        <v>0</v>
      </c>
      <c r="F16" s="40"/>
      <c r="G16" s="41">
        <f>G4+G10</f>
        <v>0</v>
      </c>
      <c r="H16" s="41">
        <f>H4+H10</f>
        <v>0</v>
      </c>
      <c r="I16" s="41">
        <f>I4+I10</f>
        <v>0</v>
      </c>
      <c r="J16" s="41">
        <f>J4+J10</f>
        <v>0</v>
      </c>
      <c r="K16" s="41">
        <f t="shared" si="0"/>
        <v>0</v>
      </c>
    </row>
    <row r="17" spans="1:11" ht="5.0999999999999996" customHeight="1">
      <c r="A17" s="31"/>
      <c r="B17" s="43"/>
      <c r="C17" s="43"/>
      <c r="D17" s="43"/>
      <c r="E17" s="43"/>
      <c r="F17" s="43"/>
      <c r="G17" s="43"/>
      <c r="H17" s="43"/>
      <c r="I17" s="43"/>
      <c r="J17" s="43"/>
      <c r="K17" s="43"/>
    </row>
  </sheetData>
  <mergeCells count="1"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7" workbookViewId="0">
      <selection sqref="A1:E4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6" ht="12.75" customHeight="1">
      <c r="A1" s="117" t="s">
        <v>185</v>
      </c>
      <c r="B1" s="118"/>
      <c r="C1" s="118"/>
      <c r="D1" s="118"/>
      <c r="E1" s="119"/>
    </row>
    <row r="2" spans="1:6" ht="12.75" customHeight="1">
      <c r="A2" s="130"/>
      <c r="B2" s="131"/>
      <c r="C2" s="131"/>
      <c r="D2" s="131"/>
      <c r="E2" s="132"/>
    </row>
    <row r="3" spans="1:6" ht="12.75" customHeight="1">
      <c r="A3" s="130"/>
      <c r="B3" s="131"/>
      <c r="C3" s="131"/>
      <c r="D3" s="131"/>
      <c r="E3" s="132"/>
    </row>
    <row r="4" spans="1:6" ht="12.75" customHeight="1">
      <c r="A4" s="133"/>
      <c r="B4" s="134"/>
      <c r="C4" s="134"/>
      <c r="D4" s="134"/>
      <c r="E4" s="135"/>
    </row>
    <row r="5" spans="1:6" ht="20.399999999999999">
      <c r="A5" s="136" t="s">
        <v>1</v>
      </c>
      <c r="B5" s="137"/>
      <c r="C5" s="3" t="s">
        <v>186</v>
      </c>
      <c r="D5" s="3" t="s">
        <v>187</v>
      </c>
      <c r="E5" s="3" t="s">
        <v>188</v>
      </c>
    </row>
    <row r="6" spans="1:6" ht="5.0999999999999996" customHeight="1">
      <c r="A6" s="44"/>
      <c r="B6" s="45"/>
      <c r="C6" s="5"/>
      <c r="D6" s="5"/>
      <c r="E6" s="5"/>
    </row>
    <row r="7" spans="1:6">
      <c r="A7" s="46"/>
      <c r="B7" s="47" t="s">
        <v>189</v>
      </c>
      <c r="C7" s="8">
        <f>SUM(C8:C10)</f>
        <v>10163047.07</v>
      </c>
      <c r="D7" s="8">
        <f t="shared" ref="D7:E7" si="0">SUM(D8:D10)</f>
        <v>8427811.5899999999</v>
      </c>
      <c r="E7" s="8">
        <f t="shared" si="0"/>
        <v>8427811.5899999999</v>
      </c>
    </row>
    <row r="8" spans="1:6">
      <c r="A8" s="46"/>
      <c r="B8" s="12" t="s">
        <v>190</v>
      </c>
      <c r="C8" s="10">
        <v>10163047.07</v>
      </c>
      <c r="D8" s="10">
        <v>8427811.5899999999</v>
      </c>
      <c r="E8" s="10">
        <v>8427811.5899999999</v>
      </c>
    </row>
    <row r="9" spans="1:6">
      <c r="A9" s="46"/>
      <c r="B9" s="12" t="s">
        <v>191</v>
      </c>
      <c r="C9" s="10">
        <v>0</v>
      </c>
      <c r="D9" s="10">
        <v>0</v>
      </c>
      <c r="E9" s="10">
        <v>0</v>
      </c>
    </row>
    <row r="10" spans="1:6">
      <c r="A10" s="46"/>
      <c r="B10" s="12" t="s">
        <v>192</v>
      </c>
      <c r="C10" s="10"/>
      <c r="D10" s="10"/>
      <c r="E10" s="10"/>
    </row>
    <row r="11" spans="1:6" ht="5.0999999999999996" customHeight="1">
      <c r="A11" s="46"/>
      <c r="B11" s="48"/>
      <c r="C11" s="10"/>
      <c r="D11" s="10"/>
      <c r="E11" s="10"/>
    </row>
    <row r="12" spans="1:6" ht="13.2">
      <c r="A12" s="46"/>
      <c r="B12" s="47" t="s">
        <v>193</v>
      </c>
      <c r="C12" s="8">
        <f>SUM(C13:C14)</f>
        <v>10163047.07</v>
      </c>
      <c r="D12" s="8">
        <f t="shared" ref="D12:E12" si="1">SUM(D13:D14)</f>
        <v>8207989.6900000004</v>
      </c>
      <c r="E12" s="8">
        <f t="shared" si="1"/>
        <v>8207989.6900000004</v>
      </c>
      <c r="F12" s="49"/>
    </row>
    <row r="13" spans="1:6">
      <c r="A13" s="46"/>
      <c r="B13" s="12" t="s">
        <v>194</v>
      </c>
      <c r="C13" s="10">
        <v>10163047.07</v>
      </c>
      <c r="D13" s="10">
        <v>8058925.6900000004</v>
      </c>
      <c r="E13" s="10">
        <v>8058925.6900000004</v>
      </c>
    </row>
    <row r="14" spans="1:6">
      <c r="A14" s="46"/>
      <c r="B14" s="12" t="s">
        <v>195</v>
      </c>
      <c r="C14" s="10">
        <v>0</v>
      </c>
      <c r="D14" s="10">
        <v>149064</v>
      </c>
      <c r="E14" s="10">
        <v>149064</v>
      </c>
    </row>
    <row r="15" spans="1:6" ht="5.0999999999999996" customHeight="1">
      <c r="A15" s="46"/>
      <c r="B15" s="48"/>
      <c r="C15" s="10"/>
      <c r="D15" s="10"/>
      <c r="E15" s="10"/>
    </row>
    <row r="16" spans="1:6" ht="13.2">
      <c r="A16" s="46"/>
      <c r="B16" s="47" t="s">
        <v>196</v>
      </c>
      <c r="C16" s="50"/>
      <c r="D16" s="8">
        <f>SUM(D17:D18)</f>
        <v>52298.7</v>
      </c>
      <c r="E16" s="8">
        <f>SUM(E17:E18)</f>
        <v>52298.7</v>
      </c>
      <c r="F16" s="49"/>
    </row>
    <row r="17" spans="1:5">
      <c r="A17" s="46"/>
      <c r="B17" s="12" t="s">
        <v>197</v>
      </c>
      <c r="C17" s="50"/>
      <c r="D17" s="10">
        <v>52298.7</v>
      </c>
      <c r="E17" s="10">
        <v>52298.7</v>
      </c>
    </row>
    <row r="18" spans="1:5">
      <c r="A18" s="46"/>
      <c r="B18" s="12" t="s">
        <v>198</v>
      </c>
      <c r="C18" s="50"/>
      <c r="D18" s="10"/>
      <c r="E18" s="10"/>
    </row>
    <row r="19" spans="1:5" ht="5.0999999999999996" customHeight="1">
      <c r="A19" s="46"/>
      <c r="B19" s="48"/>
      <c r="C19" s="10"/>
      <c r="D19" s="10"/>
      <c r="E19" s="10"/>
    </row>
    <row r="20" spans="1:5">
      <c r="A20" s="46"/>
      <c r="B20" s="47" t="s">
        <v>199</v>
      </c>
      <c r="C20" s="8">
        <f>C7-C12</f>
        <v>0</v>
      </c>
      <c r="D20" s="8">
        <f>D7-D12+D16</f>
        <v>272120.59999999945</v>
      </c>
      <c r="E20" s="8">
        <f>E7-E12+E16</f>
        <v>272120.59999999945</v>
      </c>
    </row>
    <row r="21" spans="1:5">
      <c r="A21" s="46"/>
      <c r="B21" s="47" t="s">
        <v>200</v>
      </c>
      <c r="C21" s="8">
        <f>C20-C41</f>
        <v>0</v>
      </c>
      <c r="D21" s="8">
        <f t="shared" ref="D21:E21" si="2">D20-D41</f>
        <v>272120.59999999945</v>
      </c>
      <c r="E21" s="8">
        <f t="shared" si="2"/>
        <v>272120.59999999945</v>
      </c>
    </row>
    <row r="22" spans="1:5">
      <c r="A22" s="46"/>
      <c r="B22" s="47" t="s">
        <v>201</v>
      </c>
      <c r="C22" s="8">
        <f>C21</f>
        <v>0</v>
      </c>
      <c r="D22" s="8">
        <f>D21-D16</f>
        <v>219821.89999999944</v>
      </c>
      <c r="E22" s="8">
        <f>E21-E16</f>
        <v>219821.89999999944</v>
      </c>
    </row>
    <row r="23" spans="1:5" ht="5.0999999999999996" customHeight="1">
      <c r="A23" s="46"/>
      <c r="B23" s="48"/>
      <c r="C23" s="10"/>
      <c r="D23" s="10"/>
      <c r="E23" s="10"/>
    </row>
    <row r="24" spans="1:5">
      <c r="A24" s="136" t="s">
        <v>202</v>
      </c>
      <c r="B24" s="137"/>
      <c r="C24" s="51" t="s">
        <v>203</v>
      </c>
      <c r="D24" s="51" t="s">
        <v>187</v>
      </c>
      <c r="E24" s="51" t="s">
        <v>204</v>
      </c>
    </row>
    <row r="25" spans="1:5" ht="5.0999999999999996" customHeight="1">
      <c r="A25" s="46"/>
      <c r="B25" s="48"/>
      <c r="C25" s="10"/>
      <c r="D25" s="10"/>
      <c r="E25" s="10"/>
    </row>
    <row r="26" spans="1:5">
      <c r="A26" s="46"/>
      <c r="B26" s="47" t="s">
        <v>205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46"/>
      <c r="B27" s="12" t="s">
        <v>206</v>
      </c>
      <c r="C27" s="10">
        <v>0</v>
      </c>
      <c r="D27" s="10">
        <v>0</v>
      </c>
      <c r="E27" s="10">
        <v>0</v>
      </c>
    </row>
    <row r="28" spans="1:5">
      <c r="A28" s="46"/>
      <c r="B28" s="12" t="s">
        <v>207</v>
      </c>
      <c r="C28" s="10">
        <v>0</v>
      </c>
      <c r="D28" s="10">
        <v>0</v>
      </c>
      <c r="E28" s="10">
        <v>0</v>
      </c>
    </row>
    <row r="29" spans="1:5" ht="5.0999999999999996" customHeight="1">
      <c r="A29" s="46"/>
      <c r="B29" s="48"/>
      <c r="C29" s="10"/>
      <c r="D29" s="10"/>
      <c r="E29" s="10"/>
    </row>
    <row r="30" spans="1:5">
      <c r="A30" s="46"/>
      <c r="B30" s="47" t="s">
        <v>208</v>
      </c>
      <c r="C30" s="8">
        <f>C22+C26</f>
        <v>0</v>
      </c>
      <c r="D30" s="8">
        <f t="shared" ref="D30:E30" si="4">D22+D26</f>
        <v>219821.89999999944</v>
      </c>
      <c r="E30" s="8">
        <f t="shared" si="4"/>
        <v>219821.89999999944</v>
      </c>
    </row>
    <row r="31" spans="1:5" ht="5.0999999999999996" customHeight="1">
      <c r="A31" s="46"/>
      <c r="B31" s="48"/>
      <c r="C31" s="10"/>
      <c r="D31" s="10"/>
      <c r="E31" s="10"/>
    </row>
    <row r="32" spans="1:5" ht="20.399999999999999">
      <c r="A32" s="138" t="s">
        <v>202</v>
      </c>
      <c r="B32" s="138"/>
      <c r="C32" s="52" t="s">
        <v>209</v>
      </c>
      <c r="D32" s="51" t="s">
        <v>187</v>
      </c>
      <c r="E32" s="52" t="s">
        <v>210</v>
      </c>
    </row>
    <row r="33" spans="1:5" ht="5.0999999999999996" customHeight="1">
      <c r="A33" s="46"/>
      <c r="B33" s="53"/>
      <c r="C33" s="10"/>
      <c r="D33" s="10"/>
      <c r="E33" s="10"/>
    </row>
    <row r="34" spans="1:5">
      <c r="A34" s="46"/>
      <c r="B34" s="54" t="s">
        <v>211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>
      <c r="A35" s="46"/>
      <c r="B35" s="12" t="s">
        <v>212</v>
      </c>
      <c r="C35" s="10"/>
      <c r="D35" s="10"/>
      <c r="E35" s="10"/>
    </row>
    <row r="36" spans="1:5">
      <c r="A36" s="46"/>
      <c r="B36" s="12" t="s">
        <v>213</v>
      </c>
      <c r="C36" s="10"/>
      <c r="D36" s="10"/>
      <c r="E36" s="10"/>
    </row>
    <row r="37" spans="1:5">
      <c r="A37" s="46"/>
      <c r="B37" s="54" t="s">
        <v>214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46"/>
      <c r="B38" s="12" t="s">
        <v>215</v>
      </c>
      <c r="C38" s="10">
        <v>0</v>
      </c>
      <c r="D38" s="10">
        <v>0</v>
      </c>
      <c r="E38" s="10">
        <v>0</v>
      </c>
    </row>
    <row r="39" spans="1:5">
      <c r="A39" s="46"/>
      <c r="B39" s="12" t="s">
        <v>216</v>
      </c>
      <c r="C39" s="10">
        <v>0</v>
      </c>
      <c r="D39" s="10">
        <v>0</v>
      </c>
      <c r="E39" s="10">
        <v>0</v>
      </c>
    </row>
    <row r="40" spans="1:5" ht="5.0999999999999996" customHeight="1">
      <c r="A40" s="46"/>
      <c r="B40" s="53"/>
      <c r="C40" s="10"/>
      <c r="D40" s="10"/>
      <c r="E40" s="10"/>
    </row>
    <row r="41" spans="1:5">
      <c r="A41" s="46"/>
      <c r="B41" s="54" t="s">
        <v>217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46"/>
      <c r="B42" s="54"/>
      <c r="C42" s="8"/>
      <c r="D42" s="8"/>
      <c r="E42" s="8"/>
    </row>
    <row r="43" spans="1:5" ht="20.399999999999999">
      <c r="A43" s="138" t="s">
        <v>202</v>
      </c>
      <c r="B43" s="138"/>
      <c r="C43" s="52" t="s">
        <v>209</v>
      </c>
      <c r="D43" s="51" t="s">
        <v>187</v>
      </c>
      <c r="E43" s="52" t="s">
        <v>210</v>
      </c>
    </row>
    <row r="44" spans="1:5" ht="5.0999999999999996" customHeight="1">
      <c r="A44" s="46"/>
      <c r="B44" s="53"/>
      <c r="C44" s="10"/>
      <c r="D44" s="10"/>
      <c r="E44" s="10"/>
    </row>
    <row r="45" spans="1:5">
      <c r="A45" s="46"/>
      <c r="B45" s="53" t="s">
        <v>218</v>
      </c>
      <c r="C45" s="10">
        <v>10163047.07</v>
      </c>
      <c r="D45" s="10">
        <v>8427811.5899999999</v>
      </c>
      <c r="E45" s="10">
        <v>8427811.5899999999</v>
      </c>
    </row>
    <row r="46" spans="1:5">
      <c r="A46" s="46"/>
      <c r="B46" s="53" t="s">
        <v>219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>
      <c r="A47" s="46"/>
      <c r="B47" s="55" t="s">
        <v>212</v>
      </c>
      <c r="C47" s="10"/>
      <c r="D47" s="10"/>
      <c r="E47" s="10"/>
    </row>
    <row r="48" spans="1:5">
      <c r="A48" s="46"/>
      <c r="B48" s="55" t="s">
        <v>215</v>
      </c>
      <c r="C48" s="10">
        <v>0</v>
      </c>
      <c r="D48" s="10">
        <v>0</v>
      </c>
      <c r="E48" s="10">
        <v>0</v>
      </c>
    </row>
    <row r="49" spans="1:5" ht="5.0999999999999996" customHeight="1">
      <c r="A49" s="46"/>
      <c r="B49" s="53"/>
      <c r="C49" s="10"/>
      <c r="D49" s="10"/>
      <c r="E49" s="10"/>
    </row>
    <row r="50" spans="1:5">
      <c r="A50" s="46"/>
      <c r="B50" s="53" t="s">
        <v>194</v>
      </c>
      <c r="C50" s="10">
        <v>10163047.07</v>
      </c>
      <c r="D50" s="10">
        <v>8058925.6900000004</v>
      </c>
      <c r="E50" s="10">
        <v>8058925.6900000004</v>
      </c>
    </row>
    <row r="51" spans="1:5" ht="5.0999999999999996" customHeight="1">
      <c r="A51" s="46"/>
      <c r="B51" s="53"/>
      <c r="C51" s="10"/>
      <c r="D51" s="10"/>
      <c r="E51" s="10"/>
    </row>
    <row r="52" spans="1:5">
      <c r="A52" s="46"/>
      <c r="B52" s="53" t="s">
        <v>197</v>
      </c>
      <c r="C52" s="50"/>
      <c r="D52" s="10">
        <v>52298.7</v>
      </c>
      <c r="E52" s="10">
        <v>52298.7</v>
      </c>
    </row>
    <row r="53" spans="1:5" ht="5.0999999999999996" customHeight="1">
      <c r="A53" s="46"/>
      <c r="B53" s="53"/>
      <c r="C53" s="10"/>
      <c r="D53" s="10"/>
      <c r="E53" s="10"/>
    </row>
    <row r="54" spans="1:5">
      <c r="A54" s="46"/>
      <c r="B54" s="54" t="s">
        <v>220</v>
      </c>
      <c r="C54" s="8">
        <f>C45+C46-C50</f>
        <v>0</v>
      </c>
      <c r="D54" s="8">
        <f t="shared" ref="D54:E54" si="9">D45+D46-D50+D52</f>
        <v>421184.59999999945</v>
      </c>
      <c r="E54" s="8">
        <f t="shared" si="9"/>
        <v>421184.59999999945</v>
      </c>
    </row>
    <row r="55" spans="1:5">
      <c r="A55" s="46"/>
      <c r="B55" s="47" t="s">
        <v>221</v>
      </c>
      <c r="C55" s="8">
        <f>C54-C46</f>
        <v>0</v>
      </c>
      <c r="D55" s="8">
        <f t="shared" ref="D55:E55" si="10">D54-D46</f>
        <v>421184.59999999945</v>
      </c>
      <c r="E55" s="8">
        <f t="shared" si="10"/>
        <v>421184.59999999945</v>
      </c>
    </row>
    <row r="56" spans="1:5" ht="5.0999999999999996" customHeight="1">
      <c r="A56" s="46"/>
      <c r="B56" s="53"/>
      <c r="C56" s="10"/>
      <c r="D56" s="10"/>
      <c r="E56" s="10"/>
    </row>
    <row r="57" spans="1:5" ht="20.399999999999999">
      <c r="A57" s="138" t="s">
        <v>202</v>
      </c>
      <c r="B57" s="138"/>
      <c r="C57" s="52" t="s">
        <v>209</v>
      </c>
      <c r="D57" s="51" t="s">
        <v>187</v>
      </c>
      <c r="E57" s="52" t="s">
        <v>210</v>
      </c>
    </row>
    <row r="58" spans="1:5" ht="5.0999999999999996" customHeight="1">
      <c r="A58" s="46"/>
      <c r="B58" s="53"/>
      <c r="C58" s="10"/>
      <c r="D58" s="10"/>
      <c r="E58" s="10"/>
    </row>
    <row r="59" spans="1:5">
      <c r="A59" s="46"/>
      <c r="B59" s="53" t="s">
        <v>191</v>
      </c>
      <c r="C59" s="10">
        <v>0</v>
      </c>
      <c r="D59" s="10">
        <v>0</v>
      </c>
      <c r="E59" s="10">
        <v>0</v>
      </c>
    </row>
    <row r="60" spans="1:5">
      <c r="A60" s="46"/>
      <c r="B60" s="53" t="s">
        <v>222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46"/>
      <c r="B61" s="55" t="s">
        <v>213</v>
      </c>
      <c r="C61" s="10"/>
      <c r="D61" s="10"/>
      <c r="E61" s="10"/>
    </row>
    <row r="62" spans="1:5">
      <c r="A62" s="46"/>
      <c r="B62" s="55" t="s">
        <v>216</v>
      </c>
      <c r="C62" s="10">
        <v>0</v>
      </c>
      <c r="D62" s="10">
        <v>0</v>
      </c>
      <c r="E62" s="10">
        <v>0</v>
      </c>
    </row>
    <row r="63" spans="1:5" ht="5.0999999999999996" customHeight="1">
      <c r="A63" s="46"/>
      <c r="B63" s="53"/>
      <c r="C63" s="10"/>
      <c r="D63" s="10"/>
      <c r="E63" s="10"/>
    </row>
    <row r="64" spans="1:5">
      <c r="A64" s="46"/>
      <c r="B64" s="53" t="s">
        <v>223</v>
      </c>
      <c r="C64" s="10">
        <v>0</v>
      </c>
      <c r="D64" s="10">
        <v>149064</v>
      </c>
      <c r="E64" s="10">
        <v>149064</v>
      </c>
    </row>
    <row r="65" spans="1:5" ht="5.0999999999999996" customHeight="1">
      <c r="A65" s="46"/>
      <c r="B65" s="53"/>
      <c r="C65" s="10"/>
      <c r="D65" s="10"/>
      <c r="E65" s="10"/>
    </row>
    <row r="66" spans="1:5">
      <c r="A66" s="46"/>
      <c r="B66" s="53" t="s">
        <v>198</v>
      </c>
      <c r="C66" s="50"/>
      <c r="D66" s="10"/>
      <c r="E66" s="10"/>
    </row>
    <row r="67" spans="1:5" ht="5.0999999999999996" customHeight="1">
      <c r="A67" s="46"/>
      <c r="B67" s="53"/>
      <c r="C67" s="10"/>
      <c r="D67" s="10"/>
      <c r="E67" s="10"/>
    </row>
    <row r="68" spans="1:5">
      <c r="A68" s="46"/>
      <c r="B68" s="54" t="s">
        <v>224</v>
      </c>
      <c r="C68" s="8">
        <f>C59+C60-C64</f>
        <v>0</v>
      </c>
      <c r="D68" s="8">
        <f>D59+D60-D64-D66</f>
        <v>-149064</v>
      </c>
      <c r="E68" s="8">
        <f>E59+E60-E64-E66</f>
        <v>-149064</v>
      </c>
    </row>
    <row r="69" spans="1:5">
      <c r="A69" s="46"/>
      <c r="B69" s="54" t="s">
        <v>225</v>
      </c>
      <c r="C69" s="8">
        <f>C68-C60</f>
        <v>0</v>
      </c>
      <c r="D69" s="8">
        <f t="shared" ref="D69:E69" si="12">D68-D60</f>
        <v>-149064</v>
      </c>
      <c r="E69" s="8">
        <f t="shared" si="12"/>
        <v>-149064</v>
      </c>
    </row>
    <row r="70" spans="1:5" ht="5.0999999999999996" customHeight="1">
      <c r="A70" s="56"/>
      <c r="B70" s="57"/>
      <c r="C70" s="58"/>
      <c r="D70" s="58"/>
      <c r="E70" s="58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85" zoomScaleNormal="85" workbookViewId="0">
      <selection sqref="A1:G1"/>
    </sheetView>
  </sheetViews>
  <sheetFormatPr baseColWidth="10" defaultColWidth="12" defaultRowHeight="10.199999999999999"/>
  <cols>
    <col min="1" max="1" width="90.77734375" style="1" customWidth="1"/>
    <col min="2" max="7" width="16.77734375" style="1" customWidth="1"/>
    <col min="8" max="16384" width="12" style="1"/>
  </cols>
  <sheetData>
    <row r="1" spans="1:7" ht="45.9" customHeight="1">
      <c r="A1" s="139" t="s">
        <v>226</v>
      </c>
      <c r="B1" s="121"/>
      <c r="C1" s="121"/>
      <c r="D1" s="121"/>
      <c r="E1" s="121"/>
      <c r="F1" s="121"/>
      <c r="G1" s="122"/>
    </row>
    <row r="2" spans="1:7">
      <c r="A2" s="59"/>
      <c r="B2" s="140" t="s">
        <v>227</v>
      </c>
      <c r="C2" s="140"/>
      <c r="D2" s="140"/>
      <c r="E2" s="140"/>
      <c r="F2" s="140"/>
      <c r="G2" s="60"/>
    </row>
    <row r="3" spans="1:7" ht="20.399999999999999">
      <c r="A3" s="61" t="s">
        <v>1</v>
      </c>
      <c r="B3" s="62" t="s">
        <v>228</v>
      </c>
      <c r="C3" s="19" t="s">
        <v>229</v>
      </c>
      <c r="D3" s="62" t="s">
        <v>230</v>
      </c>
      <c r="E3" s="62" t="s">
        <v>187</v>
      </c>
      <c r="F3" s="62" t="s">
        <v>231</v>
      </c>
      <c r="G3" s="61" t="s">
        <v>232</v>
      </c>
    </row>
    <row r="4" spans="1:7" ht="5.0999999999999996" customHeight="1">
      <c r="A4" s="63"/>
      <c r="B4" s="5"/>
      <c r="C4" s="5"/>
      <c r="D4" s="5"/>
      <c r="E4" s="5"/>
      <c r="F4" s="5"/>
      <c r="G4" s="5"/>
    </row>
    <row r="5" spans="1:7">
      <c r="A5" s="64" t="s">
        <v>233</v>
      </c>
      <c r="B5" s="10"/>
      <c r="C5" s="10"/>
      <c r="D5" s="10"/>
      <c r="E5" s="10"/>
      <c r="F5" s="10"/>
      <c r="G5" s="10"/>
    </row>
    <row r="6" spans="1:7">
      <c r="A6" s="65" t="s">
        <v>234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>
      <c r="A7" s="65" t="s">
        <v>235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>
      <c r="A8" s="65" t="s">
        <v>236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>
      <c r="A9" s="65" t="s">
        <v>237</v>
      </c>
      <c r="B9" s="10">
        <v>2173400.25</v>
      </c>
      <c r="C9" s="10">
        <v>362193</v>
      </c>
      <c r="D9" s="10">
        <f t="shared" si="0"/>
        <v>2535593.25</v>
      </c>
      <c r="E9" s="10">
        <v>2298413.61</v>
      </c>
      <c r="F9" s="10">
        <v>2298413.61</v>
      </c>
      <c r="G9" s="10">
        <f t="shared" si="1"/>
        <v>125013.35999999987</v>
      </c>
    </row>
    <row r="10" spans="1:7">
      <c r="A10" s="65" t="s">
        <v>238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>
      <c r="A11" s="65" t="s">
        <v>239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>
      <c r="A12" s="65" t="s">
        <v>240</v>
      </c>
      <c r="B12" s="10">
        <v>0</v>
      </c>
      <c r="C12" s="10">
        <v>15000</v>
      </c>
      <c r="D12" s="10">
        <f t="shared" si="0"/>
        <v>15000</v>
      </c>
      <c r="E12" s="10">
        <v>0</v>
      </c>
      <c r="F12" s="10">
        <v>0</v>
      </c>
      <c r="G12" s="10">
        <f t="shared" si="1"/>
        <v>0</v>
      </c>
    </row>
    <row r="13" spans="1:7">
      <c r="A13" s="65" t="s">
        <v>241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>
      <c r="A14" s="66" t="s">
        <v>242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>
      <c r="A15" s="66" t="s">
        <v>243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>
      <c r="A16" s="66" t="s">
        <v>244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>
      <c r="A17" s="66" t="s">
        <v>245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>
      <c r="A18" s="66" t="s">
        <v>246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>
      <c r="A19" s="66" t="s">
        <v>247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>
      <c r="A20" s="66" t="s">
        <v>248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>
      <c r="A21" s="66" t="s">
        <v>249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>
      <c r="A22" s="66" t="s">
        <v>250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>
      <c r="A23" s="66" t="s">
        <v>251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>
      <c r="A24" s="66" t="s">
        <v>252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>
      <c r="A25" s="65" t="s">
        <v>253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>
      <c r="A26" s="66" t="s">
        <v>254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>
      <c r="A27" s="66" t="s">
        <v>255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>
      <c r="A28" s="66" t="s">
        <v>256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>
      <c r="A29" s="66" t="s">
        <v>257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>
      <c r="A30" s="66" t="s">
        <v>258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>
      <c r="A31" s="65" t="s">
        <v>259</v>
      </c>
      <c r="B31" s="10">
        <v>7989646.8200000003</v>
      </c>
      <c r="C31" s="10">
        <v>182883.76</v>
      </c>
      <c r="D31" s="10">
        <f t="shared" si="0"/>
        <v>8172530.5800000001</v>
      </c>
      <c r="E31" s="10">
        <v>6129397.9800000004</v>
      </c>
      <c r="F31" s="10">
        <v>6129397.9800000004</v>
      </c>
      <c r="G31" s="10">
        <f t="shared" si="5"/>
        <v>-1860248.8399999999</v>
      </c>
    </row>
    <row r="32" spans="1:7">
      <c r="A32" s="65" t="s">
        <v>260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119064</v>
      </c>
      <c r="F32" s="10">
        <f t="shared" si="6"/>
        <v>119064</v>
      </c>
      <c r="G32" s="10">
        <f t="shared" si="6"/>
        <v>119064</v>
      </c>
    </row>
    <row r="33" spans="1:7">
      <c r="A33" s="66" t="s">
        <v>261</v>
      </c>
      <c r="B33" s="10">
        <v>0</v>
      </c>
      <c r="C33" s="10">
        <v>0</v>
      </c>
      <c r="D33" s="10">
        <f t="shared" si="0"/>
        <v>0</v>
      </c>
      <c r="E33" s="10">
        <v>119064</v>
      </c>
      <c r="F33" s="10">
        <v>119064</v>
      </c>
      <c r="G33" s="10">
        <f>F33-B33</f>
        <v>119064</v>
      </c>
    </row>
    <row r="34" spans="1:7">
      <c r="A34" s="65" t="s">
        <v>262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>
      <c r="A35" s="66" t="s">
        <v>263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>
      <c r="A36" s="66" t="s">
        <v>264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>
      <c r="A37" s="64" t="s">
        <v>265</v>
      </c>
      <c r="B37" s="67">
        <f t="shared" ref="B37:G37" si="9">SUM(B6:B13)+B25+B31+B32+B34</f>
        <v>10163047.07</v>
      </c>
      <c r="C37" s="67">
        <f t="shared" si="9"/>
        <v>560076.76</v>
      </c>
      <c r="D37" s="67">
        <f t="shared" si="9"/>
        <v>10723123.83</v>
      </c>
      <c r="E37" s="67">
        <f t="shared" si="9"/>
        <v>8546875.5899999999</v>
      </c>
      <c r="F37" s="67">
        <f t="shared" si="9"/>
        <v>8546875.5899999999</v>
      </c>
      <c r="G37" s="67">
        <f t="shared" si="9"/>
        <v>-1616171.48</v>
      </c>
    </row>
    <row r="38" spans="1:7">
      <c r="A38" s="64" t="s">
        <v>266</v>
      </c>
      <c r="B38" s="68"/>
      <c r="C38" s="68"/>
      <c r="D38" s="68"/>
      <c r="E38" s="68"/>
      <c r="F38" s="68"/>
      <c r="G38" s="8">
        <f>IF((F37-B37)&lt;0,0,(F37-B37))</f>
        <v>0</v>
      </c>
    </row>
    <row r="39" spans="1:7" ht="5.0999999999999996" customHeight="1">
      <c r="A39" s="69"/>
      <c r="B39" s="10"/>
      <c r="C39" s="10"/>
      <c r="D39" s="10"/>
      <c r="E39" s="10"/>
      <c r="F39" s="10"/>
      <c r="G39" s="10"/>
    </row>
    <row r="40" spans="1:7">
      <c r="A40" s="64" t="s">
        <v>267</v>
      </c>
      <c r="B40" s="10"/>
      <c r="C40" s="10"/>
      <c r="D40" s="10"/>
      <c r="E40" s="10"/>
      <c r="F40" s="10"/>
      <c r="G40" s="10"/>
    </row>
    <row r="41" spans="1:7">
      <c r="A41" s="65" t="s">
        <v>268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>
      <c r="A42" s="66" t="s">
        <v>269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>
      <c r="A43" s="66" t="s">
        <v>270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>
      <c r="A44" s="66" t="s">
        <v>271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>
      <c r="A45" s="70" t="s">
        <v>272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>
      <c r="A46" s="66" t="s">
        <v>273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>
      <c r="A47" s="66" t="s">
        <v>274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>
      <c r="A48" s="66" t="s">
        <v>275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>
      <c r="A49" s="66" t="s">
        <v>276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>
      <c r="A50" s="65" t="s">
        <v>277</v>
      </c>
      <c r="B50" s="10">
        <f>SUM(B51:B54)</f>
        <v>0</v>
      </c>
      <c r="C50" s="10">
        <f t="shared" ref="C50:G50" si="13">SUM(C51:C54)</f>
        <v>252096</v>
      </c>
      <c r="D50" s="10">
        <f t="shared" si="13"/>
        <v>252096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>
      <c r="A51" s="66" t="s">
        <v>278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>
      <c r="A52" s="66" t="s">
        <v>279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>
      <c r="A53" s="66" t="s">
        <v>280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>
      <c r="A54" s="66" t="s">
        <v>281</v>
      </c>
      <c r="B54" s="10">
        <v>0</v>
      </c>
      <c r="C54" s="10">
        <v>252096</v>
      </c>
      <c r="D54" s="10">
        <f t="shared" si="14"/>
        <v>252096</v>
      </c>
      <c r="E54" s="10">
        <v>0</v>
      </c>
      <c r="F54" s="10">
        <v>0</v>
      </c>
      <c r="G54" s="10">
        <f t="shared" si="15"/>
        <v>0</v>
      </c>
    </row>
    <row r="55" spans="1:7">
      <c r="A55" s="65" t="s">
        <v>282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>
      <c r="A56" s="66" t="s">
        <v>283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>
      <c r="A57" s="66" t="s">
        <v>284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>
      <c r="A58" s="65" t="s">
        <v>285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>
      <c r="A59" s="65" t="s">
        <v>286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>
      <c r="A60" s="64" t="s">
        <v>287</v>
      </c>
      <c r="B60" s="67">
        <f t="shared" ref="B60:G60" si="19">B41+B50+B55+B58+B59</f>
        <v>0</v>
      </c>
      <c r="C60" s="67">
        <f t="shared" si="19"/>
        <v>252096</v>
      </c>
      <c r="D60" s="67">
        <f t="shared" si="19"/>
        <v>252096</v>
      </c>
      <c r="E60" s="67">
        <f t="shared" si="19"/>
        <v>0</v>
      </c>
      <c r="F60" s="67">
        <f t="shared" si="19"/>
        <v>0</v>
      </c>
      <c r="G60" s="67">
        <f t="shared" si="19"/>
        <v>0</v>
      </c>
    </row>
    <row r="61" spans="1:7" ht="5.0999999999999996" customHeight="1">
      <c r="A61" s="69"/>
      <c r="B61" s="10"/>
      <c r="C61" s="10"/>
      <c r="D61" s="10"/>
      <c r="E61" s="10"/>
      <c r="F61" s="10"/>
      <c r="G61" s="10"/>
    </row>
    <row r="62" spans="1:7">
      <c r="A62" s="64" t="s">
        <v>288</v>
      </c>
      <c r="B62" s="67">
        <f>SUM(B63)</f>
        <v>0</v>
      </c>
      <c r="C62" s="67">
        <f t="shared" ref="C62:G62" si="20">SUM(C63)</f>
        <v>874045.2</v>
      </c>
      <c r="D62" s="67">
        <f t="shared" si="20"/>
        <v>874045.2</v>
      </c>
      <c r="E62" s="67">
        <f t="shared" si="20"/>
        <v>52298.7</v>
      </c>
      <c r="F62" s="67">
        <f t="shared" si="20"/>
        <v>52298.7</v>
      </c>
      <c r="G62" s="67">
        <f t="shared" si="20"/>
        <v>52298.7</v>
      </c>
    </row>
    <row r="63" spans="1:7">
      <c r="A63" s="65" t="s">
        <v>289</v>
      </c>
      <c r="B63" s="10">
        <v>0</v>
      </c>
      <c r="C63" s="10">
        <v>874045.2</v>
      </c>
      <c r="D63" s="10">
        <f t="shared" ref="D63" si="21">B63+C63</f>
        <v>874045.2</v>
      </c>
      <c r="E63" s="10">
        <v>52298.7</v>
      </c>
      <c r="F63" s="10">
        <v>52298.7</v>
      </c>
      <c r="G63" s="10">
        <f>F63-B63</f>
        <v>52298.7</v>
      </c>
    </row>
    <row r="64" spans="1:7" ht="5.0999999999999996" customHeight="1">
      <c r="A64" s="69"/>
      <c r="B64" s="10"/>
      <c r="C64" s="10"/>
      <c r="D64" s="10"/>
      <c r="E64" s="10"/>
      <c r="F64" s="10"/>
      <c r="G64" s="10"/>
    </row>
    <row r="65" spans="1:7">
      <c r="A65" s="64" t="s">
        <v>290</v>
      </c>
      <c r="B65" s="67">
        <f t="shared" ref="B65:G65" si="22">B37+B60+B62</f>
        <v>10163047.07</v>
      </c>
      <c r="C65" s="67">
        <f t="shared" si="22"/>
        <v>1686217.96</v>
      </c>
      <c r="D65" s="67">
        <f t="shared" si="22"/>
        <v>11849265.029999999</v>
      </c>
      <c r="E65" s="67">
        <f t="shared" si="22"/>
        <v>8599174.2899999991</v>
      </c>
      <c r="F65" s="67">
        <f t="shared" si="22"/>
        <v>8599174.2899999991</v>
      </c>
      <c r="G65" s="67">
        <f t="shared" si="22"/>
        <v>-1563872.78</v>
      </c>
    </row>
    <row r="66" spans="1:7" ht="5.0999999999999996" customHeight="1">
      <c r="A66" s="69"/>
      <c r="B66" s="10"/>
      <c r="C66" s="10"/>
      <c r="D66" s="10"/>
      <c r="E66" s="10"/>
      <c r="F66" s="10"/>
      <c r="G66" s="10"/>
    </row>
    <row r="67" spans="1:7">
      <c r="A67" s="64" t="s">
        <v>291</v>
      </c>
      <c r="B67" s="10"/>
      <c r="C67" s="10"/>
      <c r="D67" s="10"/>
      <c r="E67" s="10"/>
      <c r="F67" s="10"/>
      <c r="G67" s="10"/>
    </row>
    <row r="68" spans="1:7">
      <c r="A68" s="65" t="s">
        <v>292</v>
      </c>
      <c r="B68" s="10">
        <v>0</v>
      </c>
      <c r="C68" s="10">
        <v>874045.2</v>
      </c>
      <c r="D68" s="10">
        <f t="shared" ref="D68:D69" si="23">B68+C68</f>
        <v>874045.2</v>
      </c>
      <c r="E68" s="10">
        <v>52298.7</v>
      </c>
      <c r="F68" s="10">
        <v>52298.7</v>
      </c>
      <c r="G68" s="10">
        <f t="shared" ref="G68:G69" si="24">F68-B68</f>
        <v>52298.7</v>
      </c>
    </row>
    <row r="69" spans="1:7">
      <c r="A69" s="65" t="s">
        <v>293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>
      <c r="A70" s="71" t="s">
        <v>294</v>
      </c>
      <c r="B70" s="8">
        <f>B68+B69</f>
        <v>0</v>
      </c>
      <c r="C70" s="8">
        <f t="shared" ref="C70:G70" si="25">C68+C69</f>
        <v>874045.2</v>
      </c>
      <c r="D70" s="8">
        <f t="shared" si="25"/>
        <v>874045.2</v>
      </c>
      <c r="E70" s="8">
        <f t="shared" si="25"/>
        <v>52298.7</v>
      </c>
      <c r="F70" s="8">
        <f t="shared" si="25"/>
        <v>52298.7</v>
      </c>
      <c r="G70" s="8">
        <f t="shared" si="25"/>
        <v>52298.7</v>
      </c>
    </row>
    <row r="71" spans="1:7" ht="5.0999999999999996" customHeight="1">
      <c r="A71" s="72"/>
      <c r="B71" s="17"/>
      <c r="C71" s="17"/>
      <c r="D71" s="17"/>
      <c r="E71" s="17"/>
      <c r="F71" s="17"/>
      <c r="G71" s="17"/>
    </row>
    <row r="73" spans="1:7" ht="13.2">
      <c r="E73" s="73"/>
      <c r="F73" s="74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sqref="A1:H1"/>
    </sheetView>
  </sheetViews>
  <sheetFormatPr baseColWidth="10" defaultColWidth="12" defaultRowHeight="13.2"/>
  <cols>
    <col min="1" max="1" width="4.77734375" style="75" customWidth="1"/>
    <col min="2" max="2" width="90.77734375" style="75" customWidth="1"/>
    <col min="3" max="8" width="16.77734375" style="75" customWidth="1"/>
    <col min="9" max="16384" width="12" style="75"/>
  </cols>
  <sheetData>
    <row r="1" spans="1:8" ht="45.9" customHeight="1">
      <c r="A1" s="149" t="s">
        <v>295</v>
      </c>
      <c r="B1" s="150"/>
      <c r="C1" s="150"/>
      <c r="D1" s="150"/>
      <c r="E1" s="150"/>
      <c r="F1" s="150"/>
      <c r="G1" s="150"/>
      <c r="H1" s="151"/>
    </row>
    <row r="2" spans="1:8">
      <c r="A2" s="149"/>
      <c r="B2" s="152"/>
      <c r="C2" s="153" t="s">
        <v>296</v>
      </c>
      <c r="D2" s="153"/>
      <c r="E2" s="153"/>
      <c r="F2" s="153"/>
      <c r="G2" s="153"/>
      <c r="H2" s="76"/>
    </row>
    <row r="3" spans="1:8" ht="20.399999999999999">
      <c r="A3" s="154" t="s">
        <v>1</v>
      </c>
      <c r="B3" s="155"/>
      <c r="C3" s="77" t="s">
        <v>297</v>
      </c>
      <c r="D3" s="78" t="s">
        <v>298</v>
      </c>
      <c r="E3" s="77" t="s">
        <v>299</v>
      </c>
      <c r="F3" s="77" t="s">
        <v>187</v>
      </c>
      <c r="G3" s="77" t="s">
        <v>300</v>
      </c>
      <c r="H3" s="79" t="s">
        <v>301</v>
      </c>
    </row>
    <row r="4" spans="1:8">
      <c r="A4" s="156" t="s">
        <v>302</v>
      </c>
      <c r="B4" s="157"/>
      <c r="C4" s="80">
        <f>C5+C13+C23+C33+C43+C53+C57+C66+C70</f>
        <v>10163047.07</v>
      </c>
      <c r="D4" s="80">
        <f t="shared" ref="D4:H4" si="0">D5+D13+D23+D33+D43+D53+D57+D66+D70</f>
        <v>1434121.96</v>
      </c>
      <c r="E4" s="80">
        <f t="shared" si="0"/>
        <v>11597169.029999999</v>
      </c>
      <c r="F4" s="80">
        <f t="shared" si="0"/>
        <v>8058925.6900000004</v>
      </c>
      <c r="G4" s="80">
        <f t="shared" si="0"/>
        <v>8058925.6900000004</v>
      </c>
      <c r="H4" s="80">
        <f t="shared" si="0"/>
        <v>3538243.34</v>
      </c>
    </row>
    <row r="5" spans="1:8">
      <c r="A5" s="145" t="s">
        <v>303</v>
      </c>
      <c r="B5" s="146"/>
      <c r="C5" s="81">
        <f>SUM(C6:C12)</f>
        <v>7079089.4499999993</v>
      </c>
      <c r="D5" s="81">
        <f t="shared" ref="D5:H5" si="1">SUM(D6:D12)</f>
        <v>279983.40000000002</v>
      </c>
      <c r="E5" s="81">
        <f t="shared" si="1"/>
        <v>7359072.8499999996</v>
      </c>
      <c r="F5" s="81">
        <f t="shared" si="1"/>
        <v>5233899.1100000003</v>
      </c>
      <c r="G5" s="81">
        <f t="shared" si="1"/>
        <v>5233899.1100000003</v>
      </c>
      <c r="H5" s="81">
        <f t="shared" si="1"/>
        <v>2125173.7399999998</v>
      </c>
    </row>
    <row r="6" spans="1:8">
      <c r="A6" s="82" t="s">
        <v>304</v>
      </c>
      <c r="B6" s="83" t="s">
        <v>305</v>
      </c>
      <c r="C6" s="84">
        <v>5938052.5199999996</v>
      </c>
      <c r="D6" s="84">
        <v>180617.69</v>
      </c>
      <c r="E6" s="84">
        <f>C6+D6</f>
        <v>6118670.21</v>
      </c>
      <c r="F6" s="84">
        <v>4859906.96</v>
      </c>
      <c r="G6" s="84">
        <v>4859906.96</v>
      </c>
      <c r="H6" s="84">
        <f>E6-F6</f>
        <v>1258763.25</v>
      </c>
    </row>
    <row r="7" spans="1:8">
      <c r="A7" s="82" t="s">
        <v>306</v>
      </c>
      <c r="B7" s="83" t="s">
        <v>307</v>
      </c>
      <c r="C7" s="84">
        <v>0</v>
      </c>
      <c r="D7" s="84">
        <v>50000</v>
      </c>
      <c r="E7" s="84">
        <f t="shared" ref="E7:E12" si="2">C7+D7</f>
        <v>50000</v>
      </c>
      <c r="F7" s="84">
        <v>0</v>
      </c>
      <c r="G7" s="84">
        <v>0</v>
      </c>
      <c r="H7" s="84">
        <f t="shared" ref="H7:H70" si="3">E7-F7</f>
        <v>50000</v>
      </c>
    </row>
    <row r="8" spans="1:8">
      <c r="A8" s="82" t="s">
        <v>308</v>
      </c>
      <c r="B8" s="83" t="s">
        <v>309</v>
      </c>
      <c r="C8" s="84">
        <v>694148.93</v>
      </c>
      <c r="D8" s="84">
        <v>196373.08</v>
      </c>
      <c r="E8" s="84">
        <f t="shared" si="2"/>
        <v>890522.01</v>
      </c>
      <c r="F8" s="84">
        <v>216590.86</v>
      </c>
      <c r="G8" s="84">
        <v>216590.86</v>
      </c>
      <c r="H8" s="84">
        <f t="shared" si="3"/>
        <v>673931.15</v>
      </c>
    </row>
    <row r="9" spans="1:8">
      <c r="A9" s="82" t="s">
        <v>310</v>
      </c>
      <c r="B9" s="83" t="s">
        <v>311</v>
      </c>
      <c r="C9" s="84"/>
      <c r="D9" s="84"/>
      <c r="E9" s="84">
        <f t="shared" si="2"/>
        <v>0</v>
      </c>
      <c r="F9" s="84"/>
      <c r="G9" s="84"/>
      <c r="H9" s="84">
        <f t="shared" si="3"/>
        <v>0</v>
      </c>
    </row>
    <row r="10" spans="1:8">
      <c r="A10" s="82" t="s">
        <v>312</v>
      </c>
      <c r="B10" s="83" t="s">
        <v>313</v>
      </c>
      <c r="C10" s="84">
        <v>260000</v>
      </c>
      <c r="D10" s="84">
        <v>39880.629999999997</v>
      </c>
      <c r="E10" s="84">
        <f t="shared" si="2"/>
        <v>299880.63</v>
      </c>
      <c r="F10" s="84">
        <v>157401.29</v>
      </c>
      <c r="G10" s="84">
        <v>157401.29</v>
      </c>
      <c r="H10" s="84">
        <f t="shared" si="3"/>
        <v>142479.34</v>
      </c>
    </row>
    <row r="11" spans="1:8">
      <c r="A11" s="82" t="s">
        <v>314</v>
      </c>
      <c r="B11" s="83" t="s">
        <v>315</v>
      </c>
      <c r="C11" s="84">
        <v>186888</v>
      </c>
      <c r="D11" s="84">
        <v>-186888</v>
      </c>
      <c r="E11" s="84">
        <f t="shared" si="2"/>
        <v>0</v>
      </c>
      <c r="F11" s="84">
        <v>0</v>
      </c>
      <c r="G11" s="84">
        <v>0</v>
      </c>
      <c r="H11" s="84">
        <f t="shared" si="3"/>
        <v>0</v>
      </c>
    </row>
    <row r="12" spans="1:8">
      <c r="A12" s="82" t="s">
        <v>316</v>
      </c>
      <c r="B12" s="83" t="s">
        <v>317</v>
      </c>
      <c r="C12" s="84"/>
      <c r="D12" s="84"/>
      <c r="E12" s="84">
        <f t="shared" si="2"/>
        <v>0</v>
      </c>
      <c r="F12" s="84"/>
      <c r="G12" s="84"/>
      <c r="H12" s="84">
        <f t="shared" si="3"/>
        <v>0</v>
      </c>
    </row>
    <row r="13" spans="1:8">
      <c r="A13" s="145" t="s">
        <v>318</v>
      </c>
      <c r="B13" s="146"/>
      <c r="C13" s="81">
        <f>SUM(C14:C22)</f>
        <v>1912089.58</v>
      </c>
      <c r="D13" s="81">
        <f t="shared" ref="D13:G13" si="4">SUM(D14:D22)</f>
        <v>-423956.33999999997</v>
      </c>
      <c r="E13" s="81">
        <f t="shared" si="4"/>
        <v>1488133.2400000002</v>
      </c>
      <c r="F13" s="81">
        <f t="shared" si="4"/>
        <v>779678.52</v>
      </c>
      <c r="G13" s="81">
        <f t="shared" si="4"/>
        <v>779678.52</v>
      </c>
      <c r="H13" s="81">
        <f t="shared" si="3"/>
        <v>708454.7200000002</v>
      </c>
    </row>
    <row r="14" spans="1:8">
      <c r="A14" s="82" t="s">
        <v>319</v>
      </c>
      <c r="B14" s="83" t="s">
        <v>320</v>
      </c>
      <c r="C14" s="84">
        <v>292680.92</v>
      </c>
      <c r="D14" s="84">
        <v>30500</v>
      </c>
      <c r="E14" s="84">
        <f t="shared" ref="E14:E22" si="5">C14+D14</f>
        <v>323180.92</v>
      </c>
      <c r="F14" s="84">
        <v>150417.37</v>
      </c>
      <c r="G14" s="84">
        <v>150417.37</v>
      </c>
      <c r="H14" s="84">
        <f t="shared" si="3"/>
        <v>172763.55</v>
      </c>
    </row>
    <row r="15" spans="1:8">
      <c r="A15" s="82" t="s">
        <v>321</v>
      </c>
      <c r="B15" s="83" t="s">
        <v>322</v>
      </c>
      <c r="C15" s="84">
        <v>49619.5</v>
      </c>
      <c r="D15" s="84">
        <v>16300</v>
      </c>
      <c r="E15" s="84">
        <f t="shared" si="5"/>
        <v>65919.5</v>
      </c>
      <c r="F15" s="84">
        <v>35510.21</v>
      </c>
      <c r="G15" s="84">
        <v>35510.21</v>
      </c>
      <c r="H15" s="84">
        <f t="shared" si="3"/>
        <v>30409.29</v>
      </c>
    </row>
    <row r="16" spans="1:8">
      <c r="A16" s="82" t="s">
        <v>323</v>
      </c>
      <c r="B16" s="83" t="s">
        <v>324</v>
      </c>
      <c r="C16" s="84"/>
      <c r="D16" s="84"/>
      <c r="E16" s="84">
        <f t="shared" si="5"/>
        <v>0</v>
      </c>
      <c r="F16" s="84"/>
      <c r="G16" s="84"/>
      <c r="H16" s="84">
        <f t="shared" si="3"/>
        <v>0</v>
      </c>
    </row>
    <row r="17" spans="1:8">
      <c r="A17" s="82" t="s">
        <v>325</v>
      </c>
      <c r="B17" s="83" t="s">
        <v>326</v>
      </c>
      <c r="C17" s="84">
        <v>58295.72</v>
      </c>
      <c r="D17" s="84">
        <v>400</v>
      </c>
      <c r="E17" s="84">
        <f t="shared" si="5"/>
        <v>58695.72</v>
      </c>
      <c r="F17" s="84">
        <v>45472.04</v>
      </c>
      <c r="G17" s="84">
        <v>45472.04</v>
      </c>
      <c r="H17" s="84">
        <f t="shared" si="3"/>
        <v>13223.68</v>
      </c>
    </row>
    <row r="18" spans="1:8">
      <c r="A18" s="82" t="s">
        <v>327</v>
      </c>
      <c r="B18" s="83" t="s">
        <v>328</v>
      </c>
      <c r="C18" s="84">
        <v>20578.86</v>
      </c>
      <c r="D18" s="84">
        <v>-7740.92</v>
      </c>
      <c r="E18" s="84">
        <f t="shared" si="5"/>
        <v>12837.94</v>
      </c>
      <c r="F18" s="84">
        <v>6042.8</v>
      </c>
      <c r="G18" s="84">
        <v>6042.8</v>
      </c>
      <c r="H18" s="84">
        <f t="shared" si="3"/>
        <v>6795.14</v>
      </c>
    </row>
    <row r="19" spans="1:8">
      <c r="A19" s="82" t="s">
        <v>329</v>
      </c>
      <c r="B19" s="83" t="s">
        <v>330</v>
      </c>
      <c r="C19" s="84">
        <v>1349319.08</v>
      </c>
      <c r="D19" s="84">
        <v>-558384.06999999995</v>
      </c>
      <c r="E19" s="84">
        <f t="shared" si="5"/>
        <v>790935.01000000013</v>
      </c>
      <c r="F19" s="84">
        <v>422009.89</v>
      </c>
      <c r="G19" s="84">
        <v>422009.89</v>
      </c>
      <c r="H19" s="84">
        <f t="shared" si="3"/>
        <v>368925.12000000011</v>
      </c>
    </row>
    <row r="20" spans="1:8">
      <c r="A20" s="82" t="s">
        <v>331</v>
      </c>
      <c r="B20" s="83" t="s">
        <v>332</v>
      </c>
      <c r="C20" s="84">
        <v>4415.08</v>
      </c>
      <c r="D20" s="84">
        <v>-4034.08</v>
      </c>
      <c r="E20" s="84">
        <f t="shared" si="5"/>
        <v>381</v>
      </c>
      <c r="F20" s="84">
        <v>381</v>
      </c>
      <c r="G20" s="84">
        <v>381</v>
      </c>
      <c r="H20" s="84">
        <f t="shared" si="3"/>
        <v>0</v>
      </c>
    </row>
    <row r="21" spans="1:8">
      <c r="A21" s="82" t="s">
        <v>333</v>
      </c>
      <c r="B21" s="83" t="s">
        <v>334</v>
      </c>
      <c r="C21" s="84"/>
      <c r="D21" s="84"/>
      <c r="E21" s="84">
        <f t="shared" si="5"/>
        <v>0</v>
      </c>
      <c r="F21" s="84"/>
      <c r="G21" s="84"/>
      <c r="H21" s="84">
        <f t="shared" si="3"/>
        <v>0</v>
      </c>
    </row>
    <row r="22" spans="1:8">
      <c r="A22" s="82" t="s">
        <v>335</v>
      </c>
      <c r="B22" s="83" t="s">
        <v>336</v>
      </c>
      <c r="C22" s="84">
        <v>137180.42000000001</v>
      </c>
      <c r="D22" s="84">
        <v>99002.73</v>
      </c>
      <c r="E22" s="84">
        <f t="shared" si="5"/>
        <v>236183.15000000002</v>
      </c>
      <c r="F22" s="84">
        <v>119845.21</v>
      </c>
      <c r="G22" s="84">
        <v>119845.21</v>
      </c>
      <c r="H22" s="84">
        <f t="shared" si="3"/>
        <v>116337.94000000002</v>
      </c>
    </row>
    <row r="23" spans="1:8">
      <c r="A23" s="145" t="s">
        <v>337</v>
      </c>
      <c r="B23" s="146"/>
      <c r="C23" s="81">
        <f>SUM(C24:C32)</f>
        <v>924368.04</v>
      </c>
      <c r="D23" s="81">
        <f t="shared" ref="D23:G23" si="6">SUM(D24:D32)</f>
        <v>1234764.8999999999</v>
      </c>
      <c r="E23" s="81">
        <f t="shared" si="6"/>
        <v>2159132.94</v>
      </c>
      <c r="F23" s="81">
        <f t="shared" si="6"/>
        <v>1589108.72</v>
      </c>
      <c r="G23" s="81">
        <f t="shared" si="6"/>
        <v>1589108.72</v>
      </c>
      <c r="H23" s="81">
        <f t="shared" si="3"/>
        <v>570024.22</v>
      </c>
    </row>
    <row r="24" spans="1:8">
      <c r="A24" s="82" t="s">
        <v>338</v>
      </c>
      <c r="B24" s="83" t="s">
        <v>339</v>
      </c>
      <c r="C24" s="84">
        <v>222527</v>
      </c>
      <c r="D24" s="84">
        <v>61545.919999999998</v>
      </c>
      <c r="E24" s="84">
        <f t="shared" ref="E24:E32" si="7">C24+D24</f>
        <v>284072.92</v>
      </c>
      <c r="F24" s="84">
        <v>196569.87</v>
      </c>
      <c r="G24" s="84">
        <v>196569.87</v>
      </c>
      <c r="H24" s="84">
        <f t="shared" si="3"/>
        <v>87503.049999999988</v>
      </c>
    </row>
    <row r="25" spans="1:8">
      <c r="A25" s="82" t="s">
        <v>340</v>
      </c>
      <c r="B25" s="83" t="s">
        <v>341</v>
      </c>
      <c r="C25" s="84">
        <v>18441.759999999998</v>
      </c>
      <c r="D25" s="84">
        <v>9600</v>
      </c>
      <c r="E25" s="84">
        <f t="shared" si="7"/>
        <v>28041.759999999998</v>
      </c>
      <c r="F25" s="84">
        <v>23200</v>
      </c>
      <c r="G25" s="84">
        <v>23200</v>
      </c>
      <c r="H25" s="84">
        <f t="shared" si="3"/>
        <v>4841.7599999999984</v>
      </c>
    </row>
    <row r="26" spans="1:8">
      <c r="A26" s="82" t="s">
        <v>342</v>
      </c>
      <c r="B26" s="83" t="s">
        <v>343</v>
      </c>
      <c r="C26" s="84">
        <v>5800</v>
      </c>
      <c r="D26" s="84">
        <v>0</v>
      </c>
      <c r="E26" s="84">
        <f t="shared" si="7"/>
        <v>5800</v>
      </c>
      <c r="F26" s="84">
        <v>5585.02</v>
      </c>
      <c r="G26" s="84">
        <v>5585.02</v>
      </c>
      <c r="H26" s="84">
        <f t="shared" si="3"/>
        <v>214.97999999999956</v>
      </c>
    </row>
    <row r="27" spans="1:8">
      <c r="A27" s="82" t="s">
        <v>344</v>
      </c>
      <c r="B27" s="83" t="s">
        <v>345</v>
      </c>
      <c r="C27" s="84">
        <v>112760</v>
      </c>
      <c r="D27" s="84">
        <v>50375.48</v>
      </c>
      <c r="E27" s="84">
        <f t="shared" si="7"/>
        <v>163135.48000000001</v>
      </c>
      <c r="F27" s="84">
        <v>110894.26</v>
      </c>
      <c r="G27" s="84">
        <v>110894.26</v>
      </c>
      <c r="H27" s="84">
        <f t="shared" si="3"/>
        <v>52241.220000000016</v>
      </c>
    </row>
    <row r="28" spans="1:8">
      <c r="A28" s="82" t="s">
        <v>346</v>
      </c>
      <c r="B28" s="83" t="s">
        <v>347</v>
      </c>
      <c r="C28" s="84">
        <v>184820</v>
      </c>
      <c r="D28" s="84">
        <v>96531.51</v>
      </c>
      <c r="E28" s="84">
        <f t="shared" si="7"/>
        <v>281351.51</v>
      </c>
      <c r="F28" s="84">
        <v>148158.76</v>
      </c>
      <c r="G28" s="84">
        <v>148158.76</v>
      </c>
      <c r="H28" s="84">
        <f t="shared" si="3"/>
        <v>133192.75</v>
      </c>
    </row>
    <row r="29" spans="1:8">
      <c r="A29" s="82" t="s">
        <v>348</v>
      </c>
      <c r="B29" s="83" t="s">
        <v>349</v>
      </c>
      <c r="C29" s="84">
        <v>45240</v>
      </c>
      <c r="D29" s="84">
        <v>0</v>
      </c>
      <c r="E29" s="84">
        <f t="shared" si="7"/>
        <v>45240</v>
      </c>
      <c r="F29" s="84">
        <v>17400</v>
      </c>
      <c r="G29" s="84">
        <v>17400</v>
      </c>
      <c r="H29" s="84">
        <f t="shared" si="3"/>
        <v>27840</v>
      </c>
    </row>
    <row r="30" spans="1:8">
      <c r="A30" s="82" t="s">
        <v>350</v>
      </c>
      <c r="B30" s="83" t="s">
        <v>351</v>
      </c>
      <c r="C30" s="84">
        <v>19053.189999999999</v>
      </c>
      <c r="D30" s="84">
        <v>2000</v>
      </c>
      <c r="E30" s="84">
        <f t="shared" si="7"/>
        <v>21053.19</v>
      </c>
      <c r="F30" s="84">
        <v>5344.9</v>
      </c>
      <c r="G30" s="84">
        <v>5344.9</v>
      </c>
      <c r="H30" s="84">
        <f t="shared" si="3"/>
        <v>15708.289999999999</v>
      </c>
    </row>
    <row r="31" spans="1:8">
      <c r="A31" s="82" t="s">
        <v>352</v>
      </c>
      <c r="B31" s="83" t="s">
        <v>353</v>
      </c>
      <c r="C31" s="84">
        <v>172784.82</v>
      </c>
      <c r="D31" s="84">
        <v>993393</v>
      </c>
      <c r="E31" s="84">
        <f t="shared" si="7"/>
        <v>1166177.82</v>
      </c>
      <c r="F31" s="84">
        <v>971612.91</v>
      </c>
      <c r="G31" s="84">
        <v>971612.91</v>
      </c>
      <c r="H31" s="84">
        <f t="shared" si="3"/>
        <v>194564.91000000003</v>
      </c>
    </row>
    <row r="32" spans="1:8">
      <c r="A32" s="82" t="s">
        <v>354</v>
      </c>
      <c r="B32" s="83" t="s">
        <v>355</v>
      </c>
      <c r="C32" s="84">
        <v>142941.26999999999</v>
      </c>
      <c r="D32" s="84">
        <v>21318.99</v>
      </c>
      <c r="E32" s="84">
        <f t="shared" si="7"/>
        <v>164260.25999999998</v>
      </c>
      <c r="F32" s="84">
        <v>110343</v>
      </c>
      <c r="G32" s="84">
        <v>110343</v>
      </c>
      <c r="H32" s="84">
        <f t="shared" si="3"/>
        <v>53917.25999999998</v>
      </c>
    </row>
    <row r="33" spans="1:8">
      <c r="A33" s="145" t="s">
        <v>356</v>
      </c>
      <c r="B33" s="146"/>
      <c r="C33" s="81">
        <f>SUM(C34:C42)</f>
        <v>193000</v>
      </c>
      <c r="D33" s="81">
        <f t="shared" ref="D33:G33" si="8">SUM(D34:D42)</f>
        <v>110000</v>
      </c>
      <c r="E33" s="81">
        <f t="shared" si="8"/>
        <v>303000</v>
      </c>
      <c r="F33" s="81">
        <f t="shared" si="8"/>
        <v>182158.34</v>
      </c>
      <c r="G33" s="81">
        <f t="shared" si="8"/>
        <v>182158.34</v>
      </c>
      <c r="H33" s="81">
        <f t="shared" si="3"/>
        <v>120841.66</v>
      </c>
    </row>
    <row r="34" spans="1:8">
      <c r="A34" s="82" t="s">
        <v>357</v>
      </c>
      <c r="B34" s="83" t="s">
        <v>358</v>
      </c>
      <c r="C34" s="84"/>
      <c r="D34" s="84"/>
      <c r="E34" s="84">
        <f t="shared" ref="E34:E42" si="9">C34+D34</f>
        <v>0</v>
      </c>
      <c r="F34" s="84"/>
      <c r="G34" s="84"/>
      <c r="H34" s="84">
        <f t="shared" si="3"/>
        <v>0</v>
      </c>
    </row>
    <row r="35" spans="1:8">
      <c r="A35" s="82" t="s">
        <v>359</v>
      </c>
      <c r="B35" s="83" t="s">
        <v>360</v>
      </c>
      <c r="C35" s="84"/>
      <c r="D35" s="84"/>
      <c r="E35" s="84">
        <f t="shared" si="9"/>
        <v>0</v>
      </c>
      <c r="F35" s="84"/>
      <c r="G35" s="84"/>
      <c r="H35" s="84">
        <f t="shared" si="3"/>
        <v>0</v>
      </c>
    </row>
    <row r="36" spans="1:8">
      <c r="A36" s="82" t="s">
        <v>361</v>
      </c>
      <c r="B36" s="83" t="s">
        <v>362</v>
      </c>
      <c r="C36" s="84"/>
      <c r="D36" s="84"/>
      <c r="E36" s="84">
        <f t="shared" si="9"/>
        <v>0</v>
      </c>
      <c r="F36" s="84"/>
      <c r="G36" s="84"/>
      <c r="H36" s="84">
        <f t="shared" si="3"/>
        <v>0</v>
      </c>
    </row>
    <row r="37" spans="1:8">
      <c r="A37" s="82" t="s">
        <v>363</v>
      </c>
      <c r="B37" s="83" t="s">
        <v>364</v>
      </c>
      <c r="C37" s="84">
        <v>193000</v>
      </c>
      <c r="D37" s="84">
        <v>110000</v>
      </c>
      <c r="E37" s="84">
        <f t="shared" si="9"/>
        <v>303000</v>
      </c>
      <c r="F37" s="84">
        <v>182158.34</v>
      </c>
      <c r="G37" s="84">
        <v>182158.34</v>
      </c>
      <c r="H37" s="84">
        <f t="shared" si="3"/>
        <v>120841.66</v>
      </c>
    </row>
    <row r="38" spans="1:8">
      <c r="A38" s="82" t="s">
        <v>365</v>
      </c>
      <c r="B38" s="83" t="s">
        <v>366</v>
      </c>
      <c r="C38" s="84"/>
      <c r="D38" s="84"/>
      <c r="E38" s="84">
        <f t="shared" si="9"/>
        <v>0</v>
      </c>
      <c r="F38" s="84"/>
      <c r="G38" s="84"/>
      <c r="H38" s="84">
        <f t="shared" si="3"/>
        <v>0</v>
      </c>
    </row>
    <row r="39" spans="1:8">
      <c r="A39" s="82" t="s">
        <v>367</v>
      </c>
      <c r="B39" s="83" t="s">
        <v>368</v>
      </c>
      <c r="C39" s="84"/>
      <c r="D39" s="84"/>
      <c r="E39" s="84">
        <f t="shared" si="9"/>
        <v>0</v>
      </c>
      <c r="F39" s="84"/>
      <c r="G39" s="84"/>
      <c r="H39" s="84">
        <f t="shared" si="3"/>
        <v>0</v>
      </c>
    </row>
    <row r="40" spans="1:8">
      <c r="A40" s="85"/>
      <c r="B40" s="83" t="s">
        <v>369</v>
      </c>
      <c r="C40" s="84"/>
      <c r="D40" s="84"/>
      <c r="E40" s="84">
        <f t="shared" si="9"/>
        <v>0</v>
      </c>
      <c r="F40" s="84"/>
      <c r="G40" s="84"/>
      <c r="H40" s="84">
        <f t="shared" si="3"/>
        <v>0</v>
      </c>
    </row>
    <row r="41" spans="1:8">
      <c r="A41" s="85"/>
      <c r="B41" s="83" t="s">
        <v>370</v>
      </c>
      <c r="C41" s="84"/>
      <c r="D41" s="84"/>
      <c r="E41" s="84">
        <f t="shared" si="9"/>
        <v>0</v>
      </c>
      <c r="F41" s="84"/>
      <c r="G41" s="84"/>
      <c r="H41" s="84">
        <f t="shared" si="3"/>
        <v>0</v>
      </c>
    </row>
    <row r="42" spans="1:8">
      <c r="A42" s="82" t="s">
        <v>371</v>
      </c>
      <c r="B42" s="83" t="s">
        <v>372</v>
      </c>
      <c r="C42" s="84"/>
      <c r="D42" s="84"/>
      <c r="E42" s="84">
        <f t="shared" si="9"/>
        <v>0</v>
      </c>
      <c r="F42" s="84"/>
      <c r="G42" s="84"/>
      <c r="H42" s="84">
        <f t="shared" si="3"/>
        <v>0</v>
      </c>
    </row>
    <row r="43" spans="1:8">
      <c r="A43" s="145" t="s">
        <v>373</v>
      </c>
      <c r="B43" s="146"/>
      <c r="C43" s="81">
        <f>SUM(C44:C52)</f>
        <v>24500</v>
      </c>
      <c r="D43" s="81">
        <f t="shared" ref="D43:G43" si="10">SUM(D44:D52)</f>
        <v>263330</v>
      </c>
      <c r="E43" s="81">
        <f t="shared" si="10"/>
        <v>287830</v>
      </c>
      <c r="F43" s="81">
        <f t="shared" si="10"/>
        <v>274081</v>
      </c>
      <c r="G43" s="81">
        <f t="shared" si="10"/>
        <v>274081</v>
      </c>
      <c r="H43" s="81">
        <f t="shared" si="3"/>
        <v>13749</v>
      </c>
    </row>
    <row r="44" spans="1:8">
      <c r="A44" s="82" t="s">
        <v>374</v>
      </c>
      <c r="B44" s="83" t="s">
        <v>375</v>
      </c>
      <c r="C44" s="84">
        <v>24500</v>
      </c>
      <c r="D44" s="84">
        <v>4400</v>
      </c>
      <c r="E44" s="84">
        <f t="shared" ref="E44:E52" si="11">C44+D44</f>
        <v>28900</v>
      </c>
      <c r="F44" s="84">
        <v>15151</v>
      </c>
      <c r="G44" s="84">
        <v>15151</v>
      </c>
      <c r="H44" s="84">
        <f t="shared" si="3"/>
        <v>13749</v>
      </c>
    </row>
    <row r="45" spans="1:8">
      <c r="A45" s="82" t="s">
        <v>376</v>
      </c>
      <c r="B45" s="83" t="s">
        <v>377</v>
      </c>
      <c r="C45" s="84"/>
      <c r="D45" s="84"/>
      <c r="E45" s="84">
        <f t="shared" si="11"/>
        <v>0</v>
      </c>
      <c r="F45" s="84"/>
      <c r="G45" s="84"/>
      <c r="H45" s="84">
        <f t="shared" si="3"/>
        <v>0</v>
      </c>
    </row>
    <row r="46" spans="1:8">
      <c r="A46" s="82" t="s">
        <v>378</v>
      </c>
      <c r="B46" s="83" t="s">
        <v>379</v>
      </c>
      <c r="C46" s="84"/>
      <c r="D46" s="84"/>
      <c r="E46" s="84">
        <f t="shared" si="11"/>
        <v>0</v>
      </c>
      <c r="F46" s="84"/>
      <c r="G46" s="84"/>
      <c r="H46" s="84">
        <f t="shared" si="3"/>
        <v>0</v>
      </c>
    </row>
    <row r="47" spans="1:8">
      <c r="A47" s="82" t="s">
        <v>380</v>
      </c>
      <c r="B47" s="83" t="s">
        <v>381</v>
      </c>
      <c r="C47" s="84">
        <v>0</v>
      </c>
      <c r="D47" s="84">
        <v>258930</v>
      </c>
      <c r="E47" s="84">
        <f t="shared" si="11"/>
        <v>258930</v>
      </c>
      <c r="F47" s="84">
        <v>258930</v>
      </c>
      <c r="G47" s="84">
        <v>258930</v>
      </c>
      <c r="H47" s="84">
        <f t="shared" si="3"/>
        <v>0</v>
      </c>
    </row>
    <row r="48" spans="1:8">
      <c r="A48" s="82" t="s">
        <v>382</v>
      </c>
      <c r="B48" s="83" t="s">
        <v>383</v>
      </c>
      <c r="C48" s="84"/>
      <c r="D48" s="84"/>
      <c r="E48" s="84">
        <f t="shared" si="11"/>
        <v>0</v>
      </c>
      <c r="F48" s="84"/>
      <c r="G48" s="84"/>
      <c r="H48" s="84">
        <f t="shared" si="3"/>
        <v>0</v>
      </c>
    </row>
    <row r="49" spans="1:8">
      <c r="A49" s="82" t="s">
        <v>384</v>
      </c>
      <c r="B49" s="83" t="s">
        <v>385</v>
      </c>
      <c r="C49" s="84"/>
      <c r="D49" s="84"/>
      <c r="E49" s="84">
        <f t="shared" si="11"/>
        <v>0</v>
      </c>
      <c r="F49" s="84"/>
      <c r="G49" s="84"/>
      <c r="H49" s="84">
        <f t="shared" si="3"/>
        <v>0</v>
      </c>
    </row>
    <row r="50" spans="1:8">
      <c r="A50" s="82" t="s">
        <v>386</v>
      </c>
      <c r="B50" s="83" t="s">
        <v>387</v>
      </c>
      <c r="C50" s="84"/>
      <c r="D50" s="84"/>
      <c r="E50" s="84">
        <f t="shared" si="11"/>
        <v>0</v>
      </c>
      <c r="F50" s="84"/>
      <c r="G50" s="84"/>
      <c r="H50" s="84">
        <f t="shared" si="3"/>
        <v>0</v>
      </c>
    </row>
    <row r="51" spans="1:8">
      <c r="A51" s="82" t="s">
        <v>388</v>
      </c>
      <c r="B51" s="83" t="s">
        <v>389</v>
      </c>
      <c r="C51" s="84"/>
      <c r="D51" s="84"/>
      <c r="E51" s="84">
        <f t="shared" si="11"/>
        <v>0</v>
      </c>
      <c r="F51" s="84"/>
      <c r="G51" s="84"/>
      <c r="H51" s="84">
        <f t="shared" si="3"/>
        <v>0</v>
      </c>
    </row>
    <row r="52" spans="1:8">
      <c r="A52" s="82" t="s">
        <v>390</v>
      </c>
      <c r="B52" s="83" t="s">
        <v>391</v>
      </c>
      <c r="C52" s="84"/>
      <c r="D52" s="84"/>
      <c r="E52" s="84">
        <f t="shared" si="11"/>
        <v>0</v>
      </c>
      <c r="F52" s="84"/>
      <c r="G52" s="84"/>
      <c r="H52" s="84">
        <f t="shared" si="3"/>
        <v>0</v>
      </c>
    </row>
    <row r="53" spans="1:8">
      <c r="A53" s="145" t="s">
        <v>392</v>
      </c>
      <c r="B53" s="146"/>
      <c r="C53" s="81">
        <f>SUM(C54:C56)</f>
        <v>30000</v>
      </c>
      <c r="D53" s="81">
        <f t="shared" ref="D53:G53" si="12">SUM(D54:D56)</f>
        <v>-30000</v>
      </c>
      <c r="E53" s="81">
        <f t="shared" si="12"/>
        <v>0</v>
      </c>
      <c r="F53" s="81">
        <f t="shared" si="12"/>
        <v>0</v>
      </c>
      <c r="G53" s="81">
        <f t="shared" si="12"/>
        <v>0</v>
      </c>
      <c r="H53" s="81">
        <f t="shared" si="3"/>
        <v>0</v>
      </c>
    </row>
    <row r="54" spans="1:8">
      <c r="A54" s="82" t="s">
        <v>393</v>
      </c>
      <c r="B54" s="83" t="s">
        <v>394</v>
      </c>
      <c r="C54" s="84">
        <v>30000</v>
      </c>
      <c r="D54" s="84">
        <v>-30000</v>
      </c>
      <c r="E54" s="84">
        <f t="shared" ref="E54:E56" si="13">C54+D54</f>
        <v>0</v>
      </c>
      <c r="F54" s="84">
        <v>0</v>
      </c>
      <c r="G54" s="84">
        <v>0</v>
      </c>
      <c r="H54" s="84">
        <f t="shared" si="3"/>
        <v>0</v>
      </c>
    </row>
    <row r="55" spans="1:8">
      <c r="A55" s="82" t="s">
        <v>395</v>
      </c>
      <c r="B55" s="83" t="s">
        <v>396</v>
      </c>
      <c r="C55" s="84"/>
      <c r="D55" s="84"/>
      <c r="E55" s="84">
        <f t="shared" si="13"/>
        <v>0</v>
      </c>
      <c r="F55" s="84"/>
      <c r="G55" s="84"/>
      <c r="H55" s="84">
        <f t="shared" si="3"/>
        <v>0</v>
      </c>
    </row>
    <row r="56" spans="1:8">
      <c r="A56" s="82" t="s">
        <v>397</v>
      </c>
      <c r="B56" s="83" t="s">
        <v>398</v>
      </c>
      <c r="C56" s="84"/>
      <c r="D56" s="84"/>
      <c r="E56" s="84">
        <f t="shared" si="13"/>
        <v>0</v>
      </c>
      <c r="F56" s="84"/>
      <c r="G56" s="84"/>
      <c r="H56" s="84">
        <f t="shared" si="3"/>
        <v>0</v>
      </c>
    </row>
    <row r="57" spans="1:8">
      <c r="A57" s="145" t="s">
        <v>399</v>
      </c>
      <c r="B57" s="146"/>
      <c r="C57" s="81">
        <f>SUM(C58:C65)</f>
        <v>0</v>
      </c>
      <c r="D57" s="81">
        <f t="shared" ref="D57:G57" si="14">SUM(D58:D65)</f>
        <v>0</v>
      </c>
      <c r="E57" s="81">
        <f t="shared" si="14"/>
        <v>0</v>
      </c>
      <c r="F57" s="81">
        <f t="shared" si="14"/>
        <v>0</v>
      </c>
      <c r="G57" s="81">
        <f t="shared" si="14"/>
        <v>0</v>
      </c>
      <c r="H57" s="81">
        <f t="shared" si="3"/>
        <v>0</v>
      </c>
    </row>
    <row r="58" spans="1:8">
      <c r="A58" s="82" t="s">
        <v>400</v>
      </c>
      <c r="B58" s="83" t="s">
        <v>401</v>
      </c>
      <c r="C58" s="84"/>
      <c r="D58" s="84"/>
      <c r="E58" s="84">
        <f t="shared" ref="E58:E65" si="15">C58+D58</f>
        <v>0</v>
      </c>
      <c r="F58" s="84"/>
      <c r="G58" s="84"/>
      <c r="H58" s="84">
        <f t="shared" si="3"/>
        <v>0</v>
      </c>
    </row>
    <row r="59" spans="1:8">
      <c r="A59" s="82" t="s">
        <v>402</v>
      </c>
      <c r="B59" s="83" t="s">
        <v>403</v>
      </c>
      <c r="C59" s="84"/>
      <c r="D59" s="84"/>
      <c r="E59" s="84">
        <f t="shared" si="15"/>
        <v>0</v>
      </c>
      <c r="F59" s="84"/>
      <c r="G59" s="84"/>
      <c r="H59" s="84">
        <f t="shared" si="3"/>
        <v>0</v>
      </c>
    </row>
    <row r="60" spans="1:8">
      <c r="A60" s="82" t="s">
        <v>404</v>
      </c>
      <c r="B60" s="83" t="s">
        <v>405</v>
      </c>
      <c r="C60" s="84"/>
      <c r="D60" s="84"/>
      <c r="E60" s="84">
        <f t="shared" si="15"/>
        <v>0</v>
      </c>
      <c r="F60" s="84"/>
      <c r="G60" s="84"/>
      <c r="H60" s="84">
        <f t="shared" si="3"/>
        <v>0</v>
      </c>
    </row>
    <row r="61" spans="1:8">
      <c r="A61" s="82" t="s">
        <v>406</v>
      </c>
      <c r="B61" s="83" t="s">
        <v>407</v>
      </c>
      <c r="C61" s="84"/>
      <c r="D61" s="84"/>
      <c r="E61" s="84">
        <f t="shared" si="15"/>
        <v>0</v>
      </c>
      <c r="F61" s="84"/>
      <c r="G61" s="84"/>
      <c r="H61" s="84">
        <f t="shared" si="3"/>
        <v>0</v>
      </c>
    </row>
    <row r="62" spans="1:8">
      <c r="A62" s="82" t="s">
        <v>408</v>
      </c>
      <c r="B62" s="83" t="s">
        <v>409</v>
      </c>
      <c r="C62" s="84"/>
      <c r="D62" s="84"/>
      <c r="E62" s="84">
        <f t="shared" si="15"/>
        <v>0</v>
      </c>
      <c r="F62" s="84"/>
      <c r="G62" s="84"/>
      <c r="H62" s="84">
        <f t="shared" si="3"/>
        <v>0</v>
      </c>
    </row>
    <row r="63" spans="1:8">
      <c r="A63" s="82" t="s">
        <v>410</v>
      </c>
      <c r="B63" s="83" t="s">
        <v>411</v>
      </c>
      <c r="C63" s="84"/>
      <c r="D63" s="84"/>
      <c r="E63" s="84">
        <f t="shared" si="15"/>
        <v>0</v>
      </c>
      <c r="F63" s="84"/>
      <c r="G63" s="84"/>
      <c r="H63" s="84">
        <f t="shared" si="3"/>
        <v>0</v>
      </c>
    </row>
    <row r="64" spans="1:8">
      <c r="A64" s="82"/>
      <c r="B64" s="83" t="s">
        <v>412</v>
      </c>
      <c r="C64" s="84"/>
      <c r="D64" s="84"/>
      <c r="E64" s="84">
        <f t="shared" si="15"/>
        <v>0</v>
      </c>
      <c r="F64" s="84"/>
      <c r="G64" s="84"/>
      <c r="H64" s="84">
        <f t="shared" si="3"/>
        <v>0</v>
      </c>
    </row>
    <row r="65" spans="1:8">
      <c r="A65" s="82" t="s">
        <v>413</v>
      </c>
      <c r="B65" s="83" t="s">
        <v>414</v>
      </c>
      <c r="C65" s="84"/>
      <c r="D65" s="84"/>
      <c r="E65" s="84">
        <f t="shared" si="15"/>
        <v>0</v>
      </c>
      <c r="F65" s="84"/>
      <c r="G65" s="84"/>
      <c r="H65" s="84">
        <f t="shared" si="3"/>
        <v>0</v>
      </c>
    </row>
    <row r="66" spans="1:8">
      <c r="A66" s="145" t="s">
        <v>415</v>
      </c>
      <c r="B66" s="146"/>
      <c r="C66" s="81">
        <f>SUM(C67:C69)</f>
        <v>0</v>
      </c>
      <c r="D66" s="81">
        <f t="shared" ref="D66:G66" si="16">SUM(D67:D69)</f>
        <v>0</v>
      </c>
      <c r="E66" s="81">
        <f t="shared" si="16"/>
        <v>0</v>
      </c>
      <c r="F66" s="81">
        <f t="shared" si="16"/>
        <v>0</v>
      </c>
      <c r="G66" s="81">
        <f t="shared" si="16"/>
        <v>0</v>
      </c>
      <c r="H66" s="81">
        <f t="shared" si="3"/>
        <v>0</v>
      </c>
    </row>
    <row r="67" spans="1:8">
      <c r="A67" s="82" t="s">
        <v>416</v>
      </c>
      <c r="B67" s="83" t="s">
        <v>417</v>
      </c>
      <c r="C67" s="84"/>
      <c r="D67" s="84"/>
      <c r="E67" s="84">
        <f t="shared" ref="E67:E69" si="17">C67+D67</f>
        <v>0</v>
      </c>
      <c r="F67" s="84"/>
      <c r="G67" s="84"/>
      <c r="H67" s="84">
        <f t="shared" si="3"/>
        <v>0</v>
      </c>
    </row>
    <row r="68" spans="1:8">
      <c r="A68" s="82" t="s">
        <v>418</v>
      </c>
      <c r="B68" s="83" t="s">
        <v>419</v>
      </c>
      <c r="C68" s="84"/>
      <c r="D68" s="84"/>
      <c r="E68" s="84">
        <f t="shared" si="17"/>
        <v>0</v>
      </c>
      <c r="F68" s="84"/>
      <c r="G68" s="84"/>
      <c r="H68" s="84">
        <f t="shared" si="3"/>
        <v>0</v>
      </c>
    </row>
    <row r="69" spans="1:8">
      <c r="A69" s="82" t="s">
        <v>420</v>
      </c>
      <c r="B69" s="83" t="s">
        <v>421</v>
      </c>
      <c r="C69" s="84"/>
      <c r="D69" s="84"/>
      <c r="E69" s="84">
        <f t="shared" si="17"/>
        <v>0</v>
      </c>
      <c r="F69" s="84"/>
      <c r="G69" s="84"/>
      <c r="H69" s="84">
        <f t="shared" si="3"/>
        <v>0</v>
      </c>
    </row>
    <row r="70" spans="1:8">
      <c r="A70" s="145" t="s">
        <v>422</v>
      </c>
      <c r="B70" s="146"/>
      <c r="C70" s="81">
        <f>SUM(C71:C77)</f>
        <v>0</v>
      </c>
      <c r="D70" s="81">
        <f t="shared" ref="D70:G70" si="18">SUM(D71:D77)</f>
        <v>0</v>
      </c>
      <c r="E70" s="81">
        <f t="shared" si="18"/>
        <v>0</v>
      </c>
      <c r="F70" s="81">
        <f t="shared" si="18"/>
        <v>0</v>
      </c>
      <c r="G70" s="81">
        <f t="shared" si="18"/>
        <v>0</v>
      </c>
      <c r="H70" s="81">
        <f t="shared" si="3"/>
        <v>0</v>
      </c>
    </row>
    <row r="71" spans="1:8">
      <c r="A71" s="82" t="s">
        <v>423</v>
      </c>
      <c r="B71" s="83" t="s">
        <v>424</v>
      </c>
      <c r="C71" s="84"/>
      <c r="D71" s="84"/>
      <c r="E71" s="84">
        <f t="shared" ref="E71:E77" si="19">C71+D71</f>
        <v>0</v>
      </c>
      <c r="F71" s="84"/>
      <c r="G71" s="84"/>
      <c r="H71" s="84">
        <f t="shared" ref="H71:H77" si="20">E71-F71</f>
        <v>0</v>
      </c>
    </row>
    <row r="72" spans="1:8">
      <c r="A72" s="82" t="s">
        <v>425</v>
      </c>
      <c r="B72" s="83" t="s">
        <v>426</v>
      </c>
      <c r="C72" s="84"/>
      <c r="D72" s="84"/>
      <c r="E72" s="84">
        <f t="shared" si="19"/>
        <v>0</v>
      </c>
      <c r="F72" s="84"/>
      <c r="G72" s="84"/>
      <c r="H72" s="84">
        <f t="shared" si="20"/>
        <v>0</v>
      </c>
    </row>
    <row r="73" spans="1:8">
      <c r="A73" s="82" t="s">
        <v>427</v>
      </c>
      <c r="B73" s="83" t="s">
        <v>428</v>
      </c>
      <c r="C73" s="84"/>
      <c r="D73" s="84"/>
      <c r="E73" s="84">
        <f t="shared" si="19"/>
        <v>0</v>
      </c>
      <c r="F73" s="84"/>
      <c r="G73" s="84"/>
      <c r="H73" s="84">
        <f t="shared" si="20"/>
        <v>0</v>
      </c>
    </row>
    <row r="74" spans="1:8">
      <c r="A74" s="82" t="s">
        <v>429</v>
      </c>
      <c r="B74" s="83" t="s">
        <v>430</v>
      </c>
      <c r="C74" s="84"/>
      <c r="D74" s="84"/>
      <c r="E74" s="84">
        <f t="shared" si="19"/>
        <v>0</v>
      </c>
      <c r="F74" s="84"/>
      <c r="G74" s="84"/>
      <c r="H74" s="84">
        <f t="shared" si="20"/>
        <v>0</v>
      </c>
    </row>
    <row r="75" spans="1:8">
      <c r="A75" s="82" t="s">
        <v>431</v>
      </c>
      <c r="B75" s="83" t="s">
        <v>432</v>
      </c>
      <c r="C75" s="84"/>
      <c r="D75" s="84"/>
      <c r="E75" s="84">
        <f t="shared" si="19"/>
        <v>0</v>
      </c>
      <c r="F75" s="84"/>
      <c r="G75" s="84"/>
      <c r="H75" s="84">
        <f t="shared" si="20"/>
        <v>0</v>
      </c>
    </row>
    <row r="76" spans="1:8">
      <c r="A76" s="82" t="s">
        <v>433</v>
      </c>
      <c r="B76" s="83" t="s">
        <v>434</v>
      </c>
      <c r="C76" s="84"/>
      <c r="D76" s="84"/>
      <c r="E76" s="84">
        <f t="shared" si="19"/>
        <v>0</v>
      </c>
      <c r="F76" s="84"/>
      <c r="G76" s="84"/>
      <c r="H76" s="84">
        <f t="shared" si="20"/>
        <v>0</v>
      </c>
    </row>
    <row r="77" spans="1:8">
      <c r="A77" s="82" t="s">
        <v>435</v>
      </c>
      <c r="B77" s="83" t="s">
        <v>436</v>
      </c>
      <c r="C77" s="84"/>
      <c r="D77" s="84"/>
      <c r="E77" s="84">
        <f t="shared" si="19"/>
        <v>0</v>
      </c>
      <c r="F77" s="84"/>
      <c r="G77" s="84"/>
      <c r="H77" s="84">
        <f t="shared" si="20"/>
        <v>0</v>
      </c>
    </row>
    <row r="78" spans="1:8" ht="5.0999999999999996" customHeight="1">
      <c r="A78" s="86"/>
      <c r="B78" s="87"/>
      <c r="C78" s="8"/>
      <c r="D78" s="8"/>
      <c r="E78" s="8"/>
      <c r="F78" s="8"/>
      <c r="G78" s="8"/>
      <c r="H78" s="8"/>
    </row>
    <row r="79" spans="1:8">
      <c r="A79" s="147" t="s">
        <v>437</v>
      </c>
      <c r="B79" s="148"/>
      <c r="C79" s="8">
        <f>C80+C88+C98+C108+C118+C128+C132+C141+C145</f>
        <v>0</v>
      </c>
      <c r="D79" s="8">
        <f t="shared" ref="D79:H79" si="21">D80+D88+D98+D108+D118+D128+D132+D141+D145</f>
        <v>252096</v>
      </c>
      <c r="E79" s="8">
        <f t="shared" si="21"/>
        <v>252096</v>
      </c>
      <c r="F79" s="8">
        <f t="shared" si="21"/>
        <v>149064</v>
      </c>
      <c r="G79" s="8">
        <f t="shared" si="21"/>
        <v>149064</v>
      </c>
      <c r="H79" s="8">
        <f t="shared" si="21"/>
        <v>103032</v>
      </c>
    </row>
    <row r="80" spans="1:8">
      <c r="A80" s="143" t="s">
        <v>303</v>
      </c>
      <c r="B80" s="144"/>
      <c r="C80" s="8">
        <f>SUM(C81:C87)</f>
        <v>0</v>
      </c>
      <c r="D80" s="8">
        <f t="shared" ref="D80:H80" si="22">SUM(D81:D87)</f>
        <v>252096</v>
      </c>
      <c r="E80" s="8">
        <f t="shared" si="22"/>
        <v>252096</v>
      </c>
      <c r="F80" s="8">
        <f t="shared" si="22"/>
        <v>149064</v>
      </c>
      <c r="G80" s="8">
        <f t="shared" si="22"/>
        <v>149064</v>
      </c>
      <c r="H80" s="8">
        <f t="shared" si="22"/>
        <v>103032</v>
      </c>
    </row>
    <row r="81" spans="1:8">
      <c r="A81" s="82" t="s">
        <v>438</v>
      </c>
      <c r="B81" s="88" t="s">
        <v>305</v>
      </c>
      <c r="C81" s="10"/>
      <c r="D81" s="10"/>
      <c r="E81" s="84">
        <f t="shared" ref="E81:E87" si="23">C81+D81</f>
        <v>0</v>
      </c>
      <c r="F81" s="10"/>
      <c r="G81" s="10"/>
      <c r="H81" s="10">
        <f t="shared" ref="H81:H144" si="24">E81-F81</f>
        <v>0</v>
      </c>
    </row>
    <row r="82" spans="1:8">
      <c r="A82" s="82" t="s">
        <v>439</v>
      </c>
      <c r="B82" s="88" t="s">
        <v>307</v>
      </c>
      <c r="C82" s="10"/>
      <c r="D82" s="10"/>
      <c r="E82" s="84">
        <f t="shared" si="23"/>
        <v>0</v>
      </c>
      <c r="F82" s="10"/>
      <c r="G82" s="10"/>
      <c r="H82" s="10">
        <f t="shared" si="24"/>
        <v>0</v>
      </c>
    </row>
    <row r="83" spans="1:8">
      <c r="A83" s="82" t="s">
        <v>440</v>
      </c>
      <c r="B83" s="88" t="s">
        <v>309</v>
      </c>
      <c r="C83" s="10">
        <v>0</v>
      </c>
      <c r="D83" s="10">
        <v>252096</v>
      </c>
      <c r="E83" s="84">
        <f t="shared" si="23"/>
        <v>252096</v>
      </c>
      <c r="F83" s="10">
        <v>149064</v>
      </c>
      <c r="G83" s="10">
        <v>149064</v>
      </c>
      <c r="H83" s="10">
        <f t="shared" si="24"/>
        <v>103032</v>
      </c>
    </row>
    <row r="84" spans="1:8">
      <c r="A84" s="82" t="s">
        <v>441</v>
      </c>
      <c r="B84" s="88" t="s">
        <v>311</v>
      </c>
      <c r="C84" s="10"/>
      <c r="D84" s="10"/>
      <c r="E84" s="84">
        <f t="shared" si="23"/>
        <v>0</v>
      </c>
      <c r="F84" s="10"/>
      <c r="G84" s="10"/>
      <c r="H84" s="10">
        <f t="shared" si="24"/>
        <v>0</v>
      </c>
    </row>
    <row r="85" spans="1:8">
      <c r="A85" s="82" t="s">
        <v>442</v>
      </c>
      <c r="B85" s="88" t="s">
        <v>313</v>
      </c>
      <c r="C85" s="10"/>
      <c r="D85" s="10"/>
      <c r="E85" s="84">
        <f t="shared" si="23"/>
        <v>0</v>
      </c>
      <c r="F85" s="10"/>
      <c r="G85" s="10"/>
      <c r="H85" s="10">
        <f t="shared" si="24"/>
        <v>0</v>
      </c>
    </row>
    <row r="86" spans="1:8">
      <c r="A86" s="82" t="s">
        <v>443</v>
      </c>
      <c r="B86" s="88" t="s">
        <v>315</v>
      </c>
      <c r="C86" s="10"/>
      <c r="D86" s="10"/>
      <c r="E86" s="84">
        <f t="shared" si="23"/>
        <v>0</v>
      </c>
      <c r="F86" s="10"/>
      <c r="G86" s="10"/>
      <c r="H86" s="10">
        <f t="shared" si="24"/>
        <v>0</v>
      </c>
    </row>
    <row r="87" spans="1:8">
      <c r="A87" s="82" t="s">
        <v>444</v>
      </c>
      <c r="B87" s="88" t="s">
        <v>317</v>
      </c>
      <c r="C87" s="10"/>
      <c r="D87" s="10"/>
      <c r="E87" s="84">
        <f t="shared" si="23"/>
        <v>0</v>
      </c>
      <c r="F87" s="10"/>
      <c r="G87" s="10"/>
      <c r="H87" s="10">
        <f t="shared" si="24"/>
        <v>0</v>
      </c>
    </row>
    <row r="88" spans="1:8">
      <c r="A88" s="143" t="s">
        <v>318</v>
      </c>
      <c r="B88" s="144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82" t="s">
        <v>445</v>
      </c>
      <c r="B89" s="88" t="s">
        <v>320</v>
      </c>
      <c r="C89" s="10"/>
      <c r="D89" s="10"/>
      <c r="E89" s="84">
        <f t="shared" ref="E89:E97" si="26">C89+D89</f>
        <v>0</v>
      </c>
      <c r="F89" s="10"/>
      <c r="G89" s="10"/>
      <c r="H89" s="10">
        <f t="shared" si="24"/>
        <v>0</v>
      </c>
    </row>
    <row r="90" spans="1:8">
      <c r="A90" s="82" t="s">
        <v>446</v>
      </c>
      <c r="B90" s="88" t="s">
        <v>322</v>
      </c>
      <c r="C90" s="10"/>
      <c r="D90" s="10"/>
      <c r="E90" s="84">
        <f t="shared" si="26"/>
        <v>0</v>
      </c>
      <c r="F90" s="10"/>
      <c r="G90" s="10"/>
      <c r="H90" s="10">
        <f t="shared" si="24"/>
        <v>0</v>
      </c>
    </row>
    <row r="91" spans="1:8">
      <c r="A91" s="82" t="s">
        <v>447</v>
      </c>
      <c r="B91" s="88" t="s">
        <v>324</v>
      </c>
      <c r="C91" s="10"/>
      <c r="D91" s="10"/>
      <c r="E91" s="84">
        <f t="shared" si="26"/>
        <v>0</v>
      </c>
      <c r="F91" s="10"/>
      <c r="G91" s="10"/>
      <c r="H91" s="10">
        <f t="shared" si="24"/>
        <v>0</v>
      </c>
    </row>
    <row r="92" spans="1:8">
      <c r="A92" s="82" t="s">
        <v>448</v>
      </c>
      <c r="B92" s="88" t="s">
        <v>326</v>
      </c>
      <c r="C92" s="10"/>
      <c r="D92" s="10"/>
      <c r="E92" s="84">
        <f t="shared" si="26"/>
        <v>0</v>
      </c>
      <c r="F92" s="10"/>
      <c r="G92" s="10"/>
      <c r="H92" s="10">
        <f t="shared" si="24"/>
        <v>0</v>
      </c>
    </row>
    <row r="93" spans="1:8">
      <c r="A93" s="82" t="s">
        <v>449</v>
      </c>
      <c r="B93" s="88" t="s">
        <v>328</v>
      </c>
      <c r="C93" s="10"/>
      <c r="D93" s="10"/>
      <c r="E93" s="84">
        <f t="shared" si="26"/>
        <v>0</v>
      </c>
      <c r="F93" s="10"/>
      <c r="G93" s="10"/>
      <c r="H93" s="10">
        <f t="shared" si="24"/>
        <v>0</v>
      </c>
    </row>
    <row r="94" spans="1:8">
      <c r="A94" s="82" t="s">
        <v>450</v>
      </c>
      <c r="B94" s="88" t="s">
        <v>330</v>
      </c>
      <c r="C94" s="10"/>
      <c r="D94" s="10"/>
      <c r="E94" s="84">
        <f t="shared" si="26"/>
        <v>0</v>
      </c>
      <c r="F94" s="10"/>
      <c r="G94" s="10"/>
      <c r="H94" s="10">
        <f t="shared" si="24"/>
        <v>0</v>
      </c>
    </row>
    <row r="95" spans="1:8">
      <c r="A95" s="82" t="s">
        <v>451</v>
      </c>
      <c r="B95" s="88" t="s">
        <v>332</v>
      </c>
      <c r="C95" s="10"/>
      <c r="D95" s="10"/>
      <c r="E95" s="84">
        <f t="shared" si="26"/>
        <v>0</v>
      </c>
      <c r="F95" s="10"/>
      <c r="G95" s="10"/>
      <c r="H95" s="10">
        <f t="shared" si="24"/>
        <v>0</v>
      </c>
    </row>
    <row r="96" spans="1:8">
      <c r="A96" s="82" t="s">
        <v>452</v>
      </c>
      <c r="B96" s="88" t="s">
        <v>334</v>
      </c>
      <c r="C96" s="10"/>
      <c r="D96" s="10"/>
      <c r="E96" s="84">
        <f t="shared" si="26"/>
        <v>0</v>
      </c>
      <c r="F96" s="10"/>
      <c r="G96" s="10"/>
      <c r="H96" s="10">
        <f t="shared" si="24"/>
        <v>0</v>
      </c>
    </row>
    <row r="97" spans="1:8">
      <c r="A97" s="82" t="s">
        <v>453</v>
      </c>
      <c r="B97" s="88" t="s">
        <v>336</v>
      </c>
      <c r="C97" s="10"/>
      <c r="D97" s="10"/>
      <c r="E97" s="84">
        <f t="shared" si="26"/>
        <v>0</v>
      </c>
      <c r="F97" s="10"/>
      <c r="G97" s="10"/>
      <c r="H97" s="10">
        <f t="shared" si="24"/>
        <v>0</v>
      </c>
    </row>
    <row r="98" spans="1:8">
      <c r="A98" s="143" t="s">
        <v>337</v>
      </c>
      <c r="B98" s="144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82" t="s">
        <v>454</v>
      </c>
      <c r="B99" s="88" t="s">
        <v>339</v>
      </c>
      <c r="C99" s="10"/>
      <c r="D99" s="10"/>
      <c r="E99" s="84">
        <f t="shared" ref="E99:E107" si="28">C99+D99</f>
        <v>0</v>
      </c>
      <c r="F99" s="10"/>
      <c r="G99" s="10"/>
      <c r="H99" s="10">
        <f t="shared" si="24"/>
        <v>0</v>
      </c>
    </row>
    <row r="100" spans="1:8">
      <c r="A100" s="82" t="s">
        <v>455</v>
      </c>
      <c r="B100" s="88" t="s">
        <v>341</v>
      </c>
      <c r="C100" s="10"/>
      <c r="D100" s="10"/>
      <c r="E100" s="84">
        <f t="shared" si="28"/>
        <v>0</v>
      </c>
      <c r="F100" s="10"/>
      <c r="G100" s="10"/>
      <c r="H100" s="10">
        <f t="shared" si="24"/>
        <v>0</v>
      </c>
    </row>
    <row r="101" spans="1:8">
      <c r="A101" s="82" t="s">
        <v>456</v>
      </c>
      <c r="B101" s="88" t="s">
        <v>343</v>
      </c>
      <c r="C101" s="10"/>
      <c r="D101" s="10"/>
      <c r="E101" s="84">
        <f t="shared" si="28"/>
        <v>0</v>
      </c>
      <c r="F101" s="10"/>
      <c r="G101" s="10"/>
      <c r="H101" s="10">
        <f t="shared" si="24"/>
        <v>0</v>
      </c>
    </row>
    <row r="102" spans="1:8">
      <c r="A102" s="82" t="s">
        <v>457</v>
      </c>
      <c r="B102" s="88" t="s">
        <v>345</v>
      </c>
      <c r="C102" s="10"/>
      <c r="D102" s="10"/>
      <c r="E102" s="84">
        <f t="shared" si="28"/>
        <v>0</v>
      </c>
      <c r="F102" s="10"/>
      <c r="G102" s="10"/>
      <c r="H102" s="10">
        <f t="shared" si="24"/>
        <v>0</v>
      </c>
    </row>
    <row r="103" spans="1:8">
      <c r="A103" s="82" t="s">
        <v>458</v>
      </c>
      <c r="B103" s="88" t="s">
        <v>347</v>
      </c>
      <c r="C103" s="10"/>
      <c r="D103" s="10"/>
      <c r="E103" s="84">
        <f t="shared" si="28"/>
        <v>0</v>
      </c>
      <c r="F103" s="10"/>
      <c r="G103" s="10"/>
      <c r="H103" s="10">
        <f t="shared" si="24"/>
        <v>0</v>
      </c>
    </row>
    <row r="104" spans="1:8">
      <c r="A104" s="82" t="s">
        <v>459</v>
      </c>
      <c r="B104" s="88" t="s">
        <v>349</v>
      </c>
      <c r="C104" s="10"/>
      <c r="D104" s="10"/>
      <c r="E104" s="84">
        <f t="shared" si="28"/>
        <v>0</v>
      </c>
      <c r="F104" s="10"/>
      <c r="G104" s="10"/>
      <c r="H104" s="10">
        <f t="shared" si="24"/>
        <v>0</v>
      </c>
    </row>
    <row r="105" spans="1:8">
      <c r="A105" s="82" t="s">
        <v>460</v>
      </c>
      <c r="B105" s="88" t="s">
        <v>351</v>
      </c>
      <c r="C105" s="10"/>
      <c r="D105" s="10"/>
      <c r="E105" s="84">
        <f t="shared" si="28"/>
        <v>0</v>
      </c>
      <c r="F105" s="10"/>
      <c r="G105" s="10"/>
      <c r="H105" s="10">
        <f t="shared" si="24"/>
        <v>0</v>
      </c>
    </row>
    <row r="106" spans="1:8">
      <c r="A106" s="82" t="s">
        <v>461</v>
      </c>
      <c r="B106" s="88" t="s">
        <v>353</v>
      </c>
      <c r="C106" s="10"/>
      <c r="D106" s="10"/>
      <c r="E106" s="84">
        <f t="shared" si="28"/>
        <v>0</v>
      </c>
      <c r="F106" s="10"/>
      <c r="G106" s="10"/>
      <c r="H106" s="10">
        <f t="shared" si="24"/>
        <v>0</v>
      </c>
    </row>
    <row r="107" spans="1:8">
      <c r="A107" s="82" t="s">
        <v>462</v>
      </c>
      <c r="B107" s="88" t="s">
        <v>355</v>
      </c>
      <c r="C107" s="10"/>
      <c r="D107" s="10"/>
      <c r="E107" s="84">
        <f t="shared" si="28"/>
        <v>0</v>
      </c>
      <c r="F107" s="10"/>
      <c r="G107" s="10"/>
      <c r="H107" s="10">
        <f t="shared" si="24"/>
        <v>0</v>
      </c>
    </row>
    <row r="108" spans="1:8">
      <c r="A108" s="143" t="s">
        <v>356</v>
      </c>
      <c r="B108" s="144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82" t="s">
        <v>463</v>
      </c>
      <c r="B109" s="88" t="s">
        <v>358</v>
      </c>
      <c r="C109" s="10"/>
      <c r="D109" s="10"/>
      <c r="E109" s="84">
        <f t="shared" ref="E109:E117" si="30">C109+D109</f>
        <v>0</v>
      </c>
      <c r="F109" s="10"/>
      <c r="G109" s="10"/>
      <c r="H109" s="10">
        <f t="shared" si="24"/>
        <v>0</v>
      </c>
    </row>
    <row r="110" spans="1:8">
      <c r="A110" s="82" t="s">
        <v>464</v>
      </c>
      <c r="B110" s="88" t="s">
        <v>360</v>
      </c>
      <c r="C110" s="10"/>
      <c r="D110" s="10"/>
      <c r="E110" s="84">
        <f t="shared" si="30"/>
        <v>0</v>
      </c>
      <c r="F110" s="10"/>
      <c r="G110" s="10"/>
      <c r="H110" s="10">
        <f t="shared" si="24"/>
        <v>0</v>
      </c>
    </row>
    <row r="111" spans="1:8">
      <c r="A111" s="82" t="s">
        <v>465</v>
      </c>
      <c r="B111" s="88" t="s">
        <v>362</v>
      </c>
      <c r="C111" s="10"/>
      <c r="D111" s="10"/>
      <c r="E111" s="84">
        <f t="shared" si="30"/>
        <v>0</v>
      </c>
      <c r="F111" s="10"/>
      <c r="G111" s="10"/>
      <c r="H111" s="10">
        <f t="shared" si="24"/>
        <v>0</v>
      </c>
    </row>
    <row r="112" spans="1:8">
      <c r="A112" s="82" t="s">
        <v>466</v>
      </c>
      <c r="B112" s="88" t="s">
        <v>364</v>
      </c>
      <c r="C112" s="10"/>
      <c r="D112" s="10"/>
      <c r="E112" s="84">
        <f t="shared" si="30"/>
        <v>0</v>
      </c>
      <c r="F112" s="10"/>
      <c r="G112" s="10"/>
      <c r="H112" s="10">
        <f t="shared" si="24"/>
        <v>0</v>
      </c>
    </row>
    <row r="113" spans="1:8">
      <c r="A113" s="82" t="s">
        <v>467</v>
      </c>
      <c r="B113" s="88" t="s">
        <v>366</v>
      </c>
      <c r="C113" s="10"/>
      <c r="D113" s="10"/>
      <c r="E113" s="84">
        <f t="shared" si="30"/>
        <v>0</v>
      </c>
      <c r="F113" s="10"/>
      <c r="G113" s="10"/>
      <c r="H113" s="10">
        <f t="shared" si="24"/>
        <v>0</v>
      </c>
    </row>
    <row r="114" spans="1:8">
      <c r="A114" s="82" t="s">
        <v>468</v>
      </c>
      <c r="B114" s="88" t="s">
        <v>368</v>
      </c>
      <c r="C114" s="10"/>
      <c r="D114" s="10"/>
      <c r="E114" s="84">
        <f t="shared" si="30"/>
        <v>0</v>
      </c>
      <c r="F114" s="10"/>
      <c r="G114" s="10"/>
      <c r="H114" s="10">
        <f t="shared" si="24"/>
        <v>0</v>
      </c>
    </row>
    <row r="115" spans="1:8">
      <c r="A115" s="85"/>
      <c r="B115" s="88" t="s">
        <v>369</v>
      </c>
      <c r="C115" s="10"/>
      <c r="D115" s="10"/>
      <c r="E115" s="84">
        <f t="shared" si="30"/>
        <v>0</v>
      </c>
      <c r="F115" s="10"/>
      <c r="G115" s="10"/>
      <c r="H115" s="10">
        <f t="shared" si="24"/>
        <v>0</v>
      </c>
    </row>
    <row r="116" spans="1:8">
      <c r="A116" s="85"/>
      <c r="B116" s="88" t="s">
        <v>370</v>
      </c>
      <c r="C116" s="10"/>
      <c r="D116" s="10"/>
      <c r="E116" s="84">
        <f t="shared" si="30"/>
        <v>0</v>
      </c>
      <c r="F116" s="10"/>
      <c r="G116" s="10"/>
      <c r="H116" s="10">
        <f t="shared" si="24"/>
        <v>0</v>
      </c>
    </row>
    <row r="117" spans="1:8">
      <c r="A117" s="82" t="s">
        <v>469</v>
      </c>
      <c r="B117" s="88" t="s">
        <v>372</v>
      </c>
      <c r="C117" s="10"/>
      <c r="D117" s="10"/>
      <c r="E117" s="84">
        <f t="shared" si="30"/>
        <v>0</v>
      </c>
      <c r="F117" s="10"/>
      <c r="G117" s="10"/>
      <c r="H117" s="10">
        <f t="shared" si="24"/>
        <v>0</v>
      </c>
    </row>
    <row r="118" spans="1:8">
      <c r="A118" s="143" t="s">
        <v>373</v>
      </c>
      <c r="B118" s="144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82" t="s">
        <v>470</v>
      </c>
      <c r="B119" s="88" t="s">
        <v>375</v>
      </c>
      <c r="C119" s="10"/>
      <c r="D119" s="10"/>
      <c r="E119" s="84">
        <f t="shared" ref="E119:E127" si="32">C119+D119</f>
        <v>0</v>
      </c>
      <c r="F119" s="10"/>
      <c r="G119" s="10"/>
      <c r="H119" s="10">
        <f t="shared" si="24"/>
        <v>0</v>
      </c>
    </row>
    <row r="120" spans="1:8">
      <c r="A120" s="82" t="s">
        <v>471</v>
      </c>
      <c r="B120" s="88" t="s">
        <v>377</v>
      </c>
      <c r="C120" s="10"/>
      <c r="D120" s="10"/>
      <c r="E120" s="84">
        <f t="shared" si="32"/>
        <v>0</v>
      </c>
      <c r="F120" s="10"/>
      <c r="G120" s="10"/>
      <c r="H120" s="10">
        <f t="shared" si="24"/>
        <v>0</v>
      </c>
    </row>
    <row r="121" spans="1:8">
      <c r="A121" s="82" t="s">
        <v>472</v>
      </c>
      <c r="B121" s="88" t="s">
        <v>379</v>
      </c>
      <c r="C121" s="10"/>
      <c r="D121" s="10"/>
      <c r="E121" s="84">
        <f t="shared" si="32"/>
        <v>0</v>
      </c>
      <c r="F121" s="10"/>
      <c r="G121" s="10"/>
      <c r="H121" s="10">
        <f t="shared" si="24"/>
        <v>0</v>
      </c>
    </row>
    <row r="122" spans="1:8">
      <c r="A122" s="82" t="s">
        <v>473</v>
      </c>
      <c r="B122" s="88" t="s">
        <v>381</v>
      </c>
      <c r="C122" s="10"/>
      <c r="D122" s="10"/>
      <c r="E122" s="84">
        <f t="shared" si="32"/>
        <v>0</v>
      </c>
      <c r="F122" s="10"/>
      <c r="G122" s="10"/>
      <c r="H122" s="10">
        <f t="shared" si="24"/>
        <v>0</v>
      </c>
    </row>
    <row r="123" spans="1:8">
      <c r="A123" s="82" t="s">
        <v>474</v>
      </c>
      <c r="B123" s="88" t="s">
        <v>383</v>
      </c>
      <c r="C123" s="10"/>
      <c r="D123" s="10"/>
      <c r="E123" s="84">
        <f t="shared" si="32"/>
        <v>0</v>
      </c>
      <c r="F123" s="10"/>
      <c r="G123" s="10"/>
      <c r="H123" s="10">
        <f t="shared" si="24"/>
        <v>0</v>
      </c>
    </row>
    <row r="124" spans="1:8">
      <c r="A124" s="82" t="s">
        <v>475</v>
      </c>
      <c r="B124" s="88" t="s">
        <v>385</v>
      </c>
      <c r="C124" s="10"/>
      <c r="D124" s="10"/>
      <c r="E124" s="84">
        <f t="shared" si="32"/>
        <v>0</v>
      </c>
      <c r="F124" s="10"/>
      <c r="G124" s="10"/>
      <c r="H124" s="10">
        <f t="shared" si="24"/>
        <v>0</v>
      </c>
    </row>
    <row r="125" spans="1:8">
      <c r="A125" s="82" t="s">
        <v>476</v>
      </c>
      <c r="B125" s="88" t="s">
        <v>387</v>
      </c>
      <c r="C125" s="10"/>
      <c r="D125" s="10"/>
      <c r="E125" s="84">
        <f t="shared" si="32"/>
        <v>0</v>
      </c>
      <c r="F125" s="10"/>
      <c r="G125" s="10"/>
      <c r="H125" s="10">
        <f t="shared" si="24"/>
        <v>0</v>
      </c>
    </row>
    <row r="126" spans="1:8">
      <c r="A126" s="82" t="s">
        <v>477</v>
      </c>
      <c r="B126" s="88" t="s">
        <v>389</v>
      </c>
      <c r="C126" s="10"/>
      <c r="D126" s="10"/>
      <c r="E126" s="84">
        <f t="shared" si="32"/>
        <v>0</v>
      </c>
      <c r="F126" s="10"/>
      <c r="G126" s="10"/>
      <c r="H126" s="10">
        <f t="shared" si="24"/>
        <v>0</v>
      </c>
    </row>
    <row r="127" spans="1:8">
      <c r="A127" s="82" t="s">
        <v>478</v>
      </c>
      <c r="B127" s="88" t="s">
        <v>391</v>
      </c>
      <c r="C127" s="10"/>
      <c r="D127" s="10"/>
      <c r="E127" s="84">
        <f t="shared" si="32"/>
        <v>0</v>
      </c>
      <c r="F127" s="10"/>
      <c r="G127" s="10"/>
      <c r="H127" s="10">
        <f t="shared" si="24"/>
        <v>0</v>
      </c>
    </row>
    <row r="128" spans="1:8">
      <c r="A128" s="143" t="s">
        <v>392</v>
      </c>
      <c r="B128" s="144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82" t="s">
        <v>479</v>
      </c>
      <c r="B129" s="88" t="s">
        <v>394</v>
      </c>
      <c r="C129" s="10"/>
      <c r="D129" s="10"/>
      <c r="E129" s="84">
        <f t="shared" ref="E129:E131" si="34">C129+D129</f>
        <v>0</v>
      </c>
      <c r="F129" s="10"/>
      <c r="G129" s="10"/>
      <c r="H129" s="10">
        <f t="shared" si="24"/>
        <v>0</v>
      </c>
    </row>
    <row r="130" spans="1:8">
      <c r="A130" s="82" t="s">
        <v>480</v>
      </c>
      <c r="B130" s="88" t="s">
        <v>396</v>
      </c>
      <c r="C130" s="10"/>
      <c r="D130" s="10"/>
      <c r="E130" s="84">
        <f t="shared" si="34"/>
        <v>0</v>
      </c>
      <c r="F130" s="10"/>
      <c r="G130" s="10"/>
      <c r="H130" s="10">
        <f t="shared" si="24"/>
        <v>0</v>
      </c>
    </row>
    <row r="131" spans="1:8">
      <c r="A131" s="82" t="s">
        <v>481</v>
      </c>
      <c r="B131" s="88" t="s">
        <v>398</v>
      </c>
      <c r="C131" s="10"/>
      <c r="D131" s="10"/>
      <c r="E131" s="84">
        <f t="shared" si="34"/>
        <v>0</v>
      </c>
      <c r="F131" s="10"/>
      <c r="G131" s="10"/>
      <c r="H131" s="10">
        <f t="shared" si="24"/>
        <v>0</v>
      </c>
    </row>
    <row r="132" spans="1:8">
      <c r="A132" s="143" t="s">
        <v>399</v>
      </c>
      <c r="B132" s="144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82" t="s">
        <v>482</v>
      </c>
      <c r="B133" s="88" t="s">
        <v>401</v>
      </c>
      <c r="C133" s="10"/>
      <c r="D133" s="10"/>
      <c r="E133" s="84">
        <f t="shared" ref="E133:E140" si="36">C133+D133</f>
        <v>0</v>
      </c>
      <c r="F133" s="10"/>
      <c r="G133" s="10"/>
      <c r="H133" s="10">
        <f t="shared" si="24"/>
        <v>0</v>
      </c>
    </row>
    <row r="134" spans="1:8">
      <c r="A134" s="82" t="s">
        <v>483</v>
      </c>
      <c r="B134" s="88" t="s">
        <v>403</v>
      </c>
      <c r="C134" s="10"/>
      <c r="D134" s="10"/>
      <c r="E134" s="84">
        <f t="shared" si="36"/>
        <v>0</v>
      </c>
      <c r="F134" s="10"/>
      <c r="G134" s="10"/>
      <c r="H134" s="10">
        <f t="shared" si="24"/>
        <v>0</v>
      </c>
    </row>
    <row r="135" spans="1:8">
      <c r="A135" s="82" t="s">
        <v>484</v>
      </c>
      <c r="B135" s="88" t="s">
        <v>405</v>
      </c>
      <c r="C135" s="10"/>
      <c r="D135" s="10"/>
      <c r="E135" s="84">
        <f t="shared" si="36"/>
        <v>0</v>
      </c>
      <c r="F135" s="10"/>
      <c r="G135" s="10"/>
      <c r="H135" s="10">
        <f t="shared" si="24"/>
        <v>0</v>
      </c>
    </row>
    <row r="136" spans="1:8">
      <c r="A136" s="82" t="s">
        <v>485</v>
      </c>
      <c r="B136" s="88" t="s">
        <v>407</v>
      </c>
      <c r="C136" s="10"/>
      <c r="D136" s="10"/>
      <c r="E136" s="84">
        <f t="shared" si="36"/>
        <v>0</v>
      </c>
      <c r="F136" s="10"/>
      <c r="G136" s="10"/>
      <c r="H136" s="10">
        <f t="shared" si="24"/>
        <v>0</v>
      </c>
    </row>
    <row r="137" spans="1:8">
      <c r="A137" s="82" t="s">
        <v>486</v>
      </c>
      <c r="B137" s="88" t="s">
        <v>409</v>
      </c>
      <c r="C137" s="10"/>
      <c r="D137" s="10"/>
      <c r="E137" s="84">
        <f t="shared" si="36"/>
        <v>0</v>
      </c>
      <c r="F137" s="10"/>
      <c r="G137" s="10"/>
      <c r="H137" s="10">
        <f t="shared" si="24"/>
        <v>0</v>
      </c>
    </row>
    <row r="138" spans="1:8">
      <c r="A138" s="82" t="s">
        <v>487</v>
      </c>
      <c r="B138" s="88" t="s">
        <v>411</v>
      </c>
      <c r="C138" s="10"/>
      <c r="D138" s="10"/>
      <c r="E138" s="84">
        <f t="shared" si="36"/>
        <v>0</v>
      </c>
      <c r="F138" s="10"/>
      <c r="G138" s="10"/>
      <c r="H138" s="10">
        <f t="shared" si="24"/>
        <v>0</v>
      </c>
    </row>
    <row r="139" spans="1:8">
      <c r="A139" s="82"/>
      <c r="B139" s="88" t="s">
        <v>412</v>
      </c>
      <c r="C139" s="10"/>
      <c r="D139" s="10"/>
      <c r="E139" s="84">
        <f t="shared" si="36"/>
        <v>0</v>
      </c>
      <c r="F139" s="10"/>
      <c r="G139" s="10"/>
      <c r="H139" s="10">
        <f t="shared" si="24"/>
        <v>0</v>
      </c>
    </row>
    <row r="140" spans="1:8">
      <c r="A140" s="82" t="s">
        <v>488</v>
      </c>
      <c r="B140" s="88" t="s">
        <v>414</v>
      </c>
      <c r="C140" s="10"/>
      <c r="D140" s="10"/>
      <c r="E140" s="84">
        <f t="shared" si="36"/>
        <v>0</v>
      </c>
      <c r="F140" s="10"/>
      <c r="G140" s="10"/>
      <c r="H140" s="10">
        <f t="shared" si="24"/>
        <v>0</v>
      </c>
    </row>
    <row r="141" spans="1:8">
      <c r="A141" s="143" t="s">
        <v>415</v>
      </c>
      <c r="B141" s="144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82" t="s">
        <v>489</v>
      </c>
      <c r="B142" s="88" t="s">
        <v>417</v>
      </c>
      <c r="C142" s="10"/>
      <c r="D142" s="10"/>
      <c r="E142" s="84">
        <f t="shared" ref="E142:E144" si="38">C142+D142</f>
        <v>0</v>
      </c>
      <c r="F142" s="10"/>
      <c r="G142" s="10"/>
      <c r="H142" s="10">
        <f t="shared" si="24"/>
        <v>0</v>
      </c>
    </row>
    <row r="143" spans="1:8">
      <c r="A143" s="82" t="s">
        <v>490</v>
      </c>
      <c r="B143" s="88" t="s">
        <v>419</v>
      </c>
      <c r="C143" s="10"/>
      <c r="D143" s="10"/>
      <c r="E143" s="84">
        <f t="shared" si="38"/>
        <v>0</v>
      </c>
      <c r="F143" s="10"/>
      <c r="G143" s="10"/>
      <c r="H143" s="10">
        <f t="shared" si="24"/>
        <v>0</v>
      </c>
    </row>
    <row r="144" spans="1:8">
      <c r="A144" s="82" t="s">
        <v>491</v>
      </c>
      <c r="B144" s="88" t="s">
        <v>421</v>
      </c>
      <c r="C144" s="10"/>
      <c r="D144" s="10"/>
      <c r="E144" s="84">
        <f t="shared" si="38"/>
        <v>0</v>
      </c>
      <c r="F144" s="10"/>
      <c r="G144" s="10"/>
      <c r="H144" s="10">
        <f t="shared" si="24"/>
        <v>0</v>
      </c>
    </row>
    <row r="145" spans="1:8">
      <c r="A145" s="143" t="s">
        <v>422</v>
      </c>
      <c r="B145" s="144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82" t="s">
        <v>492</v>
      </c>
      <c r="B146" s="88" t="s">
        <v>424</v>
      </c>
      <c r="C146" s="10"/>
      <c r="D146" s="10"/>
      <c r="E146" s="84">
        <f t="shared" ref="E146:E152" si="41">C146+D146</f>
        <v>0</v>
      </c>
      <c r="F146" s="10"/>
      <c r="G146" s="10"/>
      <c r="H146" s="10">
        <f t="shared" si="40"/>
        <v>0</v>
      </c>
    </row>
    <row r="147" spans="1:8">
      <c r="A147" s="82" t="s">
        <v>493</v>
      </c>
      <c r="B147" s="88" t="s">
        <v>426</v>
      </c>
      <c r="C147" s="10"/>
      <c r="D147" s="10"/>
      <c r="E147" s="84">
        <f t="shared" si="41"/>
        <v>0</v>
      </c>
      <c r="F147" s="10"/>
      <c r="G147" s="10"/>
      <c r="H147" s="10">
        <f t="shared" si="40"/>
        <v>0</v>
      </c>
    </row>
    <row r="148" spans="1:8">
      <c r="A148" s="82" t="s">
        <v>494</v>
      </c>
      <c r="B148" s="88" t="s">
        <v>428</v>
      </c>
      <c r="C148" s="10"/>
      <c r="D148" s="10"/>
      <c r="E148" s="84">
        <f t="shared" si="41"/>
        <v>0</v>
      </c>
      <c r="F148" s="10"/>
      <c r="G148" s="10"/>
      <c r="H148" s="10">
        <f t="shared" si="40"/>
        <v>0</v>
      </c>
    </row>
    <row r="149" spans="1:8">
      <c r="A149" s="82" t="s">
        <v>495</v>
      </c>
      <c r="B149" s="88" t="s">
        <v>430</v>
      </c>
      <c r="C149" s="10"/>
      <c r="D149" s="10"/>
      <c r="E149" s="84">
        <f t="shared" si="41"/>
        <v>0</v>
      </c>
      <c r="F149" s="10"/>
      <c r="G149" s="10"/>
      <c r="H149" s="10">
        <f t="shared" si="40"/>
        <v>0</v>
      </c>
    </row>
    <row r="150" spans="1:8">
      <c r="A150" s="82" t="s">
        <v>496</v>
      </c>
      <c r="B150" s="88" t="s">
        <v>432</v>
      </c>
      <c r="C150" s="10"/>
      <c r="D150" s="10"/>
      <c r="E150" s="84">
        <f t="shared" si="41"/>
        <v>0</v>
      </c>
      <c r="F150" s="10"/>
      <c r="G150" s="10"/>
      <c r="H150" s="10">
        <f t="shared" si="40"/>
        <v>0</v>
      </c>
    </row>
    <row r="151" spans="1:8">
      <c r="A151" s="82" t="s">
        <v>497</v>
      </c>
      <c r="B151" s="88" t="s">
        <v>434</v>
      </c>
      <c r="C151" s="10"/>
      <c r="D151" s="10"/>
      <c r="E151" s="84">
        <f t="shared" si="41"/>
        <v>0</v>
      </c>
      <c r="F151" s="10"/>
      <c r="G151" s="10"/>
      <c r="H151" s="10">
        <f t="shared" si="40"/>
        <v>0</v>
      </c>
    </row>
    <row r="152" spans="1:8">
      <c r="A152" s="82" t="s">
        <v>498</v>
      </c>
      <c r="B152" s="88" t="s">
        <v>436</v>
      </c>
      <c r="C152" s="10"/>
      <c r="D152" s="10"/>
      <c r="E152" s="84">
        <f t="shared" si="41"/>
        <v>0</v>
      </c>
      <c r="F152" s="10"/>
      <c r="G152" s="10"/>
      <c r="H152" s="10">
        <f t="shared" si="40"/>
        <v>0</v>
      </c>
    </row>
    <row r="153" spans="1:8" ht="5.0999999999999996" customHeight="1">
      <c r="A153" s="86"/>
      <c r="B153" s="89"/>
      <c r="C153" s="10"/>
      <c r="D153" s="10"/>
      <c r="E153" s="10"/>
      <c r="F153" s="10"/>
      <c r="G153" s="10"/>
      <c r="H153" s="10"/>
    </row>
    <row r="154" spans="1:8">
      <c r="A154" s="141" t="s">
        <v>499</v>
      </c>
      <c r="B154" s="142"/>
      <c r="C154" s="8">
        <f>C4+C79</f>
        <v>10163047.07</v>
      </c>
      <c r="D154" s="8">
        <f t="shared" ref="D154:H154" si="42">D4+D79</f>
        <v>1686217.96</v>
      </c>
      <c r="E154" s="8">
        <f t="shared" si="42"/>
        <v>11849265.029999999</v>
      </c>
      <c r="F154" s="8">
        <f t="shared" si="42"/>
        <v>8207989.6900000004</v>
      </c>
      <c r="G154" s="8">
        <f t="shared" si="42"/>
        <v>8207989.6900000004</v>
      </c>
      <c r="H154" s="8">
        <f t="shared" si="42"/>
        <v>3641275.34</v>
      </c>
    </row>
    <row r="155" spans="1:8" ht="5.0999999999999996" customHeight="1">
      <c r="A155" s="90"/>
      <c r="B155" s="91"/>
      <c r="C155" s="17"/>
      <c r="D155" s="17"/>
      <c r="E155" s="17"/>
      <c r="F155" s="17"/>
      <c r="G155" s="17"/>
      <c r="H155" s="17"/>
    </row>
  </sheetData>
  <mergeCells count="25">
    <mergeCell ref="A5:B5"/>
    <mergeCell ref="A1:H1"/>
    <mergeCell ref="A2:B2"/>
    <mergeCell ref="C2:G2"/>
    <mergeCell ref="A3:B3"/>
    <mergeCell ref="A4:B4"/>
    <mergeCell ref="A98:B98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154:B154"/>
    <mergeCell ref="A108:B108"/>
    <mergeCell ref="A118:B118"/>
    <mergeCell ref="A128:B128"/>
    <mergeCell ref="A132:B132"/>
    <mergeCell ref="A141:B141"/>
    <mergeCell ref="A145:B145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ColWidth="12" defaultRowHeight="10.199999999999999"/>
  <cols>
    <col min="1" max="1" width="45.77734375" style="1" customWidth="1"/>
    <col min="2" max="7" width="16.77734375" style="1" customWidth="1"/>
    <col min="8" max="16384" width="12" style="1"/>
  </cols>
  <sheetData>
    <row r="1" spans="1:7" ht="56.1" customHeight="1">
      <c r="A1" s="120" t="s">
        <v>500</v>
      </c>
      <c r="B1" s="139"/>
      <c r="C1" s="139"/>
      <c r="D1" s="139"/>
      <c r="E1" s="139"/>
      <c r="F1" s="139"/>
      <c r="G1" s="158"/>
    </row>
    <row r="2" spans="1:7">
      <c r="A2" s="92"/>
      <c r="B2" s="159" t="s">
        <v>296</v>
      </c>
      <c r="C2" s="159"/>
      <c r="D2" s="159"/>
      <c r="E2" s="159"/>
      <c r="F2" s="159"/>
      <c r="G2" s="92"/>
    </row>
    <row r="3" spans="1:7" ht="20.399999999999999">
      <c r="A3" s="93" t="s">
        <v>1</v>
      </c>
      <c r="B3" s="3" t="s">
        <v>297</v>
      </c>
      <c r="C3" s="3" t="s">
        <v>229</v>
      </c>
      <c r="D3" s="3" t="s">
        <v>230</v>
      </c>
      <c r="E3" s="3" t="s">
        <v>187</v>
      </c>
      <c r="F3" s="3" t="s">
        <v>204</v>
      </c>
      <c r="G3" s="93" t="s">
        <v>501</v>
      </c>
    </row>
    <row r="4" spans="1:7">
      <c r="A4" s="94" t="s">
        <v>502</v>
      </c>
      <c r="B4" s="5"/>
      <c r="C4" s="5"/>
      <c r="D4" s="5"/>
      <c r="E4" s="5"/>
      <c r="F4" s="5"/>
      <c r="G4" s="5"/>
    </row>
    <row r="5" spans="1:7">
      <c r="A5" s="95" t="s">
        <v>503</v>
      </c>
      <c r="B5" s="8">
        <f>SUM(B6:B13)</f>
        <v>10163047.07</v>
      </c>
      <c r="C5" s="8">
        <f t="shared" ref="C5:G5" si="0">SUM(C6:C13)</f>
        <v>1434121.96</v>
      </c>
      <c r="D5" s="8">
        <f t="shared" si="0"/>
        <v>11597169.030000001</v>
      </c>
      <c r="E5" s="8">
        <f t="shared" si="0"/>
        <v>8058925.6900000004</v>
      </c>
      <c r="F5" s="8">
        <f t="shared" si="0"/>
        <v>8058925.6900000004</v>
      </c>
      <c r="G5" s="8">
        <f t="shared" si="0"/>
        <v>3538243.34</v>
      </c>
    </row>
    <row r="6" spans="1:7">
      <c r="A6" s="96">
        <v>3112</v>
      </c>
      <c r="B6" s="10">
        <v>10163047.07</v>
      </c>
      <c r="C6" s="10">
        <v>0</v>
      </c>
      <c r="D6" s="10">
        <f>B6+C6</f>
        <v>10163047.07</v>
      </c>
      <c r="E6" s="10">
        <v>8058925.6900000004</v>
      </c>
      <c r="F6" s="10">
        <v>8058925.6900000004</v>
      </c>
      <c r="G6" s="10">
        <f>D6-E6</f>
        <v>2104121.38</v>
      </c>
    </row>
    <row r="7" spans="1:7">
      <c r="A7" s="96">
        <v>3112</v>
      </c>
      <c r="B7" s="10">
        <v>0</v>
      </c>
      <c r="C7" s="10">
        <v>1434121.96</v>
      </c>
      <c r="D7" s="10">
        <f t="shared" ref="D7:D13" si="1">B7+C7</f>
        <v>1434121.96</v>
      </c>
      <c r="E7" s="10">
        <v>0</v>
      </c>
      <c r="F7" s="10">
        <v>0</v>
      </c>
      <c r="G7" s="10">
        <f t="shared" ref="G7:G13" si="2">D7-E7</f>
        <v>1434121.96</v>
      </c>
    </row>
    <row r="8" spans="1:7">
      <c r="A8" s="96" t="s">
        <v>504</v>
      </c>
      <c r="B8" s="10"/>
      <c r="C8" s="10"/>
      <c r="D8" s="10">
        <f t="shared" si="1"/>
        <v>0</v>
      </c>
      <c r="E8" s="10"/>
      <c r="F8" s="10"/>
      <c r="G8" s="10">
        <f t="shared" si="2"/>
        <v>0</v>
      </c>
    </row>
    <row r="9" spans="1:7">
      <c r="A9" s="96" t="s">
        <v>505</v>
      </c>
      <c r="B9" s="10"/>
      <c r="C9" s="10"/>
      <c r="D9" s="10">
        <f t="shared" si="1"/>
        <v>0</v>
      </c>
      <c r="E9" s="10"/>
      <c r="F9" s="10"/>
      <c r="G9" s="10">
        <f t="shared" si="2"/>
        <v>0</v>
      </c>
    </row>
    <row r="10" spans="1:7">
      <c r="A10" s="96" t="s">
        <v>506</v>
      </c>
      <c r="B10" s="10"/>
      <c r="C10" s="10"/>
      <c r="D10" s="10">
        <f t="shared" si="1"/>
        <v>0</v>
      </c>
      <c r="E10" s="10"/>
      <c r="F10" s="10"/>
      <c r="G10" s="10">
        <f t="shared" si="2"/>
        <v>0</v>
      </c>
    </row>
    <row r="11" spans="1:7">
      <c r="A11" s="96" t="s">
        <v>507</v>
      </c>
      <c r="B11" s="10"/>
      <c r="C11" s="10"/>
      <c r="D11" s="10">
        <f t="shared" si="1"/>
        <v>0</v>
      </c>
      <c r="E11" s="10"/>
      <c r="F11" s="10"/>
      <c r="G11" s="10">
        <f t="shared" si="2"/>
        <v>0</v>
      </c>
    </row>
    <row r="12" spans="1:7">
      <c r="A12" s="96" t="s">
        <v>508</v>
      </c>
      <c r="B12" s="10"/>
      <c r="C12" s="10"/>
      <c r="D12" s="10">
        <f t="shared" si="1"/>
        <v>0</v>
      </c>
      <c r="E12" s="10"/>
      <c r="F12" s="10"/>
      <c r="G12" s="10">
        <f t="shared" si="2"/>
        <v>0</v>
      </c>
    </row>
    <row r="13" spans="1:7">
      <c r="A13" s="96"/>
      <c r="B13" s="10"/>
      <c r="C13" s="10"/>
      <c r="D13" s="10">
        <f t="shared" si="1"/>
        <v>0</v>
      </c>
      <c r="E13" s="10"/>
      <c r="F13" s="10"/>
      <c r="G13" s="10">
        <f t="shared" si="2"/>
        <v>0</v>
      </c>
    </row>
    <row r="14" spans="1:7" ht="5.0999999999999996" customHeight="1">
      <c r="A14" s="96"/>
      <c r="B14" s="10"/>
      <c r="C14" s="10"/>
      <c r="D14" s="10"/>
      <c r="E14" s="10"/>
      <c r="F14" s="10"/>
      <c r="G14" s="10"/>
    </row>
    <row r="15" spans="1:7">
      <c r="A15" s="28" t="s">
        <v>509</v>
      </c>
      <c r="B15" s="10"/>
      <c r="C15" s="10"/>
      <c r="D15" s="10"/>
      <c r="E15" s="10"/>
      <c r="F15" s="10"/>
      <c r="G15" s="10"/>
    </row>
    <row r="16" spans="1:7">
      <c r="A16" s="28" t="s">
        <v>510</v>
      </c>
      <c r="B16" s="8">
        <f>SUM(B17:B24)</f>
        <v>0</v>
      </c>
      <c r="C16" s="8">
        <f t="shared" ref="C16:G16" si="3">SUM(C17:C24)</f>
        <v>252096</v>
      </c>
      <c r="D16" s="8">
        <f t="shared" si="3"/>
        <v>252096</v>
      </c>
      <c r="E16" s="8">
        <f t="shared" si="3"/>
        <v>149064</v>
      </c>
      <c r="F16" s="8">
        <f t="shared" si="3"/>
        <v>149064</v>
      </c>
      <c r="G16" s="8">
        <f t="shared" si="3"/>
        <v>103032</v>
      </c>
    </row>
    <row r="17" spans="1:7">
      <c r="A17" s="96">
        <v>3112</v>
      </c>
      <c r="B17" s="10">
        <v>0</v>
      </c>
      <c r="C17" s="10">
        <v>252096</v>
      </c>
      <c r="D17" s="10">
        <f>B17+C17</f>
        <v>252096</v>
      </c>
      <c r="E17" s="10">
        <v>149064</v>
      </c>
      <c r="F17" s="10">
        <v>149064</v>
      </c>
      <c r="G17" s="10">
        <f t="shared" ref="G17:G24" si="4">D17-E17</f>
        <v>103032</v>
      </c>
    </row>
    <row r="18" spans="1:7">
      <c r="A18" s="96" t="s">
        <v>511</v>
      </c>
      <c r="B18" s="10"/>
      <c r="C18" s="10"/>
      <c r="D18" s="10">
        <f t="shared" ref="D18:D24" si="5">B18+C18</f>
        <v>0</v>
      </c>
      <c r="E18" s="10"/>
      <c r="F18" s="10"/>
      <c r="G18" s="10">
        <f t="shared" si="4"/>
        <v>0</v>
      </c>
    </row>
    <row r="19" spans="1:7">
      <c r="A19" s="96" t="s">
        <v>504</v>
      </c>
      <c r="B19" s="10"/>
      <c r="C19" s="10"/>
      <c r="D19" s="10">
        <f t="shared" si="5"/>
        <v>0</v>
      </c>
      <c r="E19" s="10"/>
      <c r="F19" s="10"/>
      <c r="G19" s="10">
        <f t="shared" si="4"/>
        <v>0</v>
      </c>
    </row>
    <row r="20" spans="1:7">
      <c r="A20" s="96" t="s">
        <v>505</v>
      </c>
      <c r="B20" s="10"/>
      <c r="C20" s="10"/>
      <c r="D20" s="10">
        <f t="shared" si="5"/>
        <v>0</v>
      </c>
      <c r="E20" s="10"/>
      <c r="F20" s="10"/>
      <c r="G20" s="10">
        <f t="shared" si="4"/>
        <v>0</v>
      </c>
    </row>
    <row r="21" spans="1:7">
      <c r="A21" s="96" t="s">
        <v>506</v>
      </c>
      <c r="B21" s="10"/>
      <c r="C21" s="10"/>
      <c r="D21" s="10">
        <f t="shared" si="5"/>
        <v>0</v>
      </c>
      <c r="E21" s="10"/>
      <c r="F21" s="10"/>
      <c r="G21" s="10">
        <f t="shared" si="4"/>
        <v>0</v>
      </c>
    </row>
    <row r="22" spans="1:7">
      <c r="A22" s="96" t="s">
        <v>507</v>
      </c>
      <c r="B22" s="10"/>
      <c r="C22" s="10"/>
      <c r="D22" s="10">
        <f t="shared" si="5"/>
        <v>0</v>
      </c>
      <c r="E22" s="10"/>
      <c r="F22" s="10"/>
      <c r="G22" s="10">
        <f t="shared" si="4"/>
        <v>0</v>
      </c>
    </row>
    <row r="23" spans="1:7">
      <c r="A23" s="96" t="s">
        <v>508</v>
      </c>
      <c r="B23" s="10"/>
      <c r="C23" s="10"/>
      <c r="D23" s="10">
        <f t="shared" si="5"/>
        <v>0</v>
      </c>
      <c r="E23" s="10"/>
      <c r="F23" s="10"/>
      <c r="G23" s="10">
        <f t="shared" si="4"/>
        <v>0</v>
      </c>
    </row>
    <row r="24" spans="1:7">
      <c r="A24" s="96"/>
      <c r="B24" s="10"/>
      <c r="C24" s="10"/>
      <c r="D24" s="10">
        <f t="shared" si="5"/>
        <v>0</v>
      </c>
      <c r="E24" s="10"/>
      <c r="F24" s="10"/>
      <c r="G24" s="10">
        <f t="shared" si="4"/>
        <v>0</v>
      </c>
    </row>
    <row r="25" spans="1:7" ht="5.0999999999999996" customHeight="1">
      <c r="A25" s="30"/>
      <c r="B25" s="10"/>
      <c r="C25" s="10"/>
      <c r="D25" s="10"/>
      <c r="E25" s="10"/>
      <c r="F25" s="10"/>
      <c r="G25" s="10"/>
    </row>
    <row r="26" spans="1:7">
      <c r="A26" s="95" t="s">
        <v>499</v>
      </c>
      <c r="B26" s="8">
        <f>B5+B16</f>
        <v>10163047.07</v>
      </c>
      <c r="C26" s="8">
        <f t="shared" ref="C26:G26" si="6">C5+C16</f>
        <v>1686217.96</v>
      </c>
      <c r="D26" s="8">
        <f t="shared" si="6"/>
        <v>11849265.030000001</v>
      </c>
      <c r="E26" s="8">
        <f t="shared" si="6"/>
        <v>8207989.6900000004</v>
      </c>
      <c r="F26" s="8">
        <f t="shared" si="6"/>
        <v>8207989.6900000004</v>
      </c>
      <c r="G26" s="8">
        <f t="shared" si="6"/>
        <v>3641275.34</v>
      </c>
    </row>
    <row r="27" spans="1:7" ht="5.0999999999999996" customHeight="1">
      <c r="A27" s="31"/>
      <c r="B27" s="17"/>
      <c r="C27" s="17"/>
      <c r="D27" s="17"/>
      <c r="E27" s="17"/>
      <c r="F27" s="17"/>
      <c r="G27" s="17"/>
    </row>
  </sheetData>
  <mergeCells count="2">
    <mergeCell ref="A1:G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ColWidth="12" defaultRowHeight="10.199999999999999"/>
  <cols>
    <col min="1" max="1" width="5.77734375" style="1" customWidth="1"/>
    <col min="2" max="2" width="65.77734375" style="1" customWidth="1"/>
    <col min="3" max="8" width="17.77734375" style="1" customWidth="1"/>
    <col min="9" max="16384" width="12" style="1"/>
  </cols>
  <sheetData>
    <row r="1" spans="1:8" ht="45.9" customHeight="1">
      <c r="A1" s="120" t="s">
        <v>512</v>
      </c>
      <c r="B1" s="139"/>
      <c r="C1" s="139"/>
      <c r="D1" s="139"/>
      <c r="E1" s="139"/>
      <c r="F1" s="139"/>
      <c r="G1" s="139"/>
      <c r="H1" s="158"/>
    </row>
    <row r="2" spans="1:8" ht="12" customHeight="1">
      <c r="A2" s="161"/>
      <c r="B2" s="119"/>
      <c r="C2" s="126" t="s">
        <v>296</v>
      </c>
      <c r="D2" s="126"/>
      <c r="E2" s="126"/>
      <c r="F2" s="126"/>
      <c r="G2" s="126"/>
      <c r="H2" s="26"/>
    </row>
    <row r="3" spans="1:8" ht="20.399999999999999">
      <c r="A3" s="133" t="s">
        <v>1</v>
      </c>
      <c r="B3" s="135"/>
      <c r="C3" s="3" t="s">
        <v>297</v>
      </c>
      <c r="D3" s="3" t="s">
        <v>298</v>
      </c>
      <c r="E3" s="3" t="s">
        <v>299</v>
      </c>
      <c r="F3" s="3" t="s">
        <v>187</v>
      </c>
      <c r="G3" s="3" t="s">
        <v>204</v>
      </c>
      <c r="H3" s="93" t="s">
        <v>301</v>
      </c>
    </row>
    <row r="4" spans="1:8" ht="5.0999999999999996" customHeight="1">
      <c r="A4" s="44"/>
      <c r="B4" s="97"/>
      <c r="C4" s="5"/>
      <c r="D4" s="5"/>
      <c r="E4" s="5"/>
      <c r="F4" s="5"/>
      <c r="G4" s="5"/>
      <c r="H4" s="5"/>
    </row>
    <row r="5" spans="1:8" ht="12.75" customHeight="1">
      <c r="A5" s="162" t="s">
        <v>513</v>
      </c>
      <c r="B5" s="163"/>
      <c r="C5" s="8">
        <f>C6+C16+C25+C36</f>
        <v>10163047.07</v>
      </c>
      <c r="D5" s="8">
        <f t="shared" ref="D5:H5" si="0">D6+D16+D25+D36</f>
        <v>1434121.96</v>
      </c>
      <c r="E5" s="8">
        <f t="shared" si="0"/>
        <v>11597169.029999999</v>
      </c>
      <c r="F5" s="8">
        <f t="shared" si="0"/>
        <v>8058925.6899999995</v>
      </c>
      <c r="G5" s="8">
        <f t="shared" si="0"/>
        <v>8058925.6899999995</v>
      </c>
      <c r="H5" s="8">
        <f t="shared" si="0"/>
        <v>3538243.34</v>
      </c>
    </row>
    <row r="6" spans="1:8" ht="12.75" customHeight="1">
      <c r="A6" s="147" t="s">
        <v>514</v>
      </c>
      <c r="B6" s="148"/>
      <c r="C6" s="8">
        <f>SUM(C7:C14)</f>
        <v>3342189.7</v>
      </c>
      <c r="D6" s="8">
        <f t="shared" ref="D6:H6" si="1">SUM(D7:D14)</f>
        <v>1308497.28</v>
      </c>
      <c r="E6" s="8">
        <f t="shared" si="1"/>
        <v>4650686.9800000004</v>
      </c>
      <c r="F6" s="8">
        <f t="shared" si="1"/>
        <v>3424994.25</v>
      </c>
      <c r="G6" s="8">
        <f t="shared" si="1"/>
        <v>3424994.25</v>
      </c>
      <c r="H6" s="8">
        <f t="shared" si="1"/>
        <v>1225692.7300000004</v>
      </c>
    </row>
    <row r="7" spans="1:8" ht="10.8">
      <c r="A7" s="98" t="s">
        <v>515</v>
      </c>
      <c r="B7" s="88" t="s">
        <v>516</v>
      </c>
      <c r="C7" s="10"/>
      <c r="D7" s="10"/>
      <c r="E7" s="10">
        <f>C7+D7</f>
        <v>0</v>
      </c>
      <c r="F7" s="10"/>
      <c r="G7" s="10"/>
      <c r="H7" s="10">
        <f>E7-F7</f>
        <v>0</v>
      </c>
    </row>
    <row r="8" spans="1:8" ht="10.8">
      <c r="A8" s="98" t="s">
        <v>517</v>
      </c>
      <c r="B8" s="88" t="s">
        <v>518</v>
      </c>
      <c r="C8" s="10"/>
      <c r="D8" s="10"/>
      <c r="E8" s="10">
        <f t="shared" ref="E8:E14" si="2">C8+D8</f>
        <v>0</v>
      </c>
      <c r="F8" s="10"/>
      <c r="G8" s="10"/>
      <c r="H8" s="10">
        <f t="shared" ref="H8:H71" si="3">E8-F8</f>
        <v>0</v>
      </c>
    </row>
    <row r="9" spans="1:8" ht="10.8">
      <c r="A9" s="98" t="s">
        <v>519</v>
      </c>
      <c r="B9" s="88" t="s">
        <v>520</v>
      </c>
      <c r="C9" s="10"/>
      <c r="D9" s="10"/>
      <c r="E9" s="10">
        <f t="shared" si="2"/>
        <v>0</v>
      </c>
      <c r="F9" s="10"/>
      <c r="G9" s="10"/>
      <c r="H9" s="10">
        <f t="shared" si="3"/>
        <v>0</v>
      </c>
    </row>
    <row r="10" spans="1:8" ht="10.8">
      <c r="A10" s="98" t="s">
        <v>521</v>
      </c>
      <c r="B10" s="88" t="s">
        <v>522</v>
      </c>
      <c r="C10" s="10"/>
      <c r="D10" s="10"/>
      <c r="E10" s="10">
        <f t="shared" si="2"/>
        <v>0</v>
      </c>
      <c r="F10" s="10"/>
      <c r="G10" s="10"/>
      <c r="H10" s="10">
        <f t="shared" si="3"/>
        <v>0</v>
      </c>
    </row>
    <row r="11" spans="1:8" ht="10.8">
      <c r="A11" s="98" t="s">
        <v>523</v>
      </c>
      <c r="B11" s="88" t="s">
        <v>524</v>
      </c>
      <c r="C11" s="10">
        <v>3342189.7</v>
      </c>
      <c r="D11" s="10">
        <v>1308497.28</v>
      </c>
      <c r="E11" s="10">
        <f t="shared" si="2"/>
        <v>4650686.9800000004</v>
      </c>
      <c r="F11" s="10">
        <v>3424994.25</v>
      </c>
      <c r="G11" s="10">
        <v>3424994.25</v>
      </c>
      <c r="H11" s="10">
        <f t="shared" si="3"/>
        <v>1225692.7300000004</v>
      </c>
    </row>
    <row r="12" spans="1:8" ht="10.8">
      <c r="A12" s="98" t="s">
        <v>525</v>
      </c>
      <c r="B12" s="88" t="s">
        <v>526</v>
      </c>
      <c r="C12" s="10"/>
      <c r="D12" s="10"/>
      <c r="E12" s="10">
        <f t="shared" si="2"/>
        <v>0</v>
      </c>
      <c r="F12" s="10"/>
      <c r="G12" s="10"/>
      <c r="H12" s="10">
        <f t="shared" si="3"/>
        <v>0</v>
      </c>
    </row>
    <row r="13" spans="1:8" ht="10.8">
      <c r="A13" s="98" t="s">
        <v>527</v>
      </c>
      <c r="B13" s="88" t="s">
        <v>528</v>
      </c>
      <c r="C13" s="10"/>
      <c r="D13" s="10"/>
      <c r="E13" s="10">
        <f t="shared" si="2"/>
        <v>0</v>
      </c>
      <c r="F13" s="10"/>
      <c r="G13" s="10"/>
      <c r="H13" s="10">
        <f t="shared" si="3"/>
        <v>0</v>
      </c>
    </row>
    <row r="14" spans="1:8" ht="10.8">
      <c r="A14" s="98" t="s">
        <v>529</v>
      </c>
      <c r="B14" s="88" t="s">
        <v>530</v>
      </c>
      <c r="C14" s="10"/>
      <c r="D14" s="10"/>
      <c r="E14" s="10">
        <f t="shared" si="2"/>
        <v>0</v>
      </c>
      <c r="F14" s="10"/>
      <c r="G14" s="10"/>
      <c r="H14" s="10">
        <f t="shared" si="3"/>
        <v>0</v>
      </c>
    </row>
    <row r="15" spans="1:8" ht="5.0999999999999996" customHeight="1">
      <c r="A15" s="46"/>
      <c r="B15" s="87"/>
      <c r="C15" s="8"/>
      <c r="D15" s="8"/>
      <c r="E15" s="8"/>
      <c r="F15" s="8"/>
      <c r="G15" s="8"/>
      <c r="H15" s="8"/>
    </row>
    <row r="16" spans="1:8" ht="13.2">
      <c r="A16" s="147" t="s">
        <v>531</v>
      </c>
      <c r="B16" s="160"/>
      <c r="C16" s="8">
        <f>SUM(C17:C23)</f>
        <v>6820857.3700000001</v>
      </c>
      <c r="D16" s="8">
        <f t="shared" ref="D16:G16" si="4">SUM(D17:D23)</f>
        <v>125624.67999999998</v>
      </c>
      <c r="E16" s="8">
        <f t="shared" si="4"/>
        <v>6946482.0499999989</v>
      </c>
      <c r="F16" s="8">
        <f t="shared" si="4"/>
        <v>4633931.4399999995</v>
      </c>
      <c r="G16" s="8">
        <f t="shared" si="4"/>
        <v>4633931.4399999995</v>
      </c>
      <c r="H16" s="8">
        <f t="shared" si="3"/>
        <v>2312550.6099999994</v>
      </c>
    </row>
    <row r="17" spans="1:8" ht="10.8">
      <c r="A17" s="98" t="s">
        <v>532</v>
      </c>
      <c r="B17" s="88" t="s">
        <v>533</v>
      </c>
      <c r="C17" s="10"/>
      <c r="D17" s="10"/>
      <c r="E17" s="10">
        <f>C17+D17</f>
        <v>0</v>
      </c>
      <c r="F17" s="10"/>
      <c r="G17" s="10"/>
      <c r="H17" s="10">
        <f t="shared" si="3"/>
        <v>0</v>
      </c>
    </row>
    <row r="18" spans="1:8" ht="10.8">
      <c r="A18" s="98" t="s">
        <v>534</v>
      </c>
      <c r="B18" s="88" t="s">
        <v>535</v>
      </c>
      <c r="C18" s="10">
        <v>952725.69</v>
      </c>
      <c r="D18" s="10">
        <v>0</v>
      </c>
      <c r="E18" s="10">
        <f t="shared" ref="E18:E23" si="5">C18+D18</f>
        <v>952725.69</v>
      </c>
      <c r="F18" s="10">
        <v>625999.1</v>
      </c>
      <c r="G18" s="10">
        <v>625999.1</v>
      </c>
      <c r="H18" s="10">
        <f t="shared" si="3"/>
        <v>326726.58999999997</v>
      </c>
    </row>
    <row r="19" spans="1:8" ht="10.8">
      <c r="A19" s="98" t="s">
        <v>536</v>
      </c>
      <c r="B19" s="88" t="s">
        <v>537</v>
      </c>
      <c r="C19" s="10">
        <v>1074916.1200000001</v>
      </c>
      <c r="D19" s="10">
        <v>196007.24</v>
      </c>
      <c r="E19" s="10">
        <f t="shared" si="5"/>
        <v>1270923.3600000001</v>
      </c>
      <c r="F19" s="10">
        <v>821059.62</v>
      </c>
      <c r="G19" s="10">
        <v>821059.62</v>
      </c>
      <c r="H19" s="10">
        <f t="shared" si="3"/>
        <v>449863.74000000011</v>
      </c>
    </row>
    <row r="20" spans="1:8" ht="10.8">
      <c r="A20" s="98" t="s">
        <v>538</v>
      </c>
      <c r="B20" s="88" t="s">
        <v>539</v>
      </c>
      <c r="C20" s="10"/>
      <c r="D20" s="10"/>
      <c r="E20" s="10">
        <f t="shared" si="5"/>
        <v>0</v>
      </c>
      <c r="F20" s="10"/>
      <c r="G20" s="10"/>
      <c r="H20" s="10">
        <f t="shared" si="3"/>
        <v>0</v>
      </c>
    </row>
    <row r="21" spans="1:8" ht="10.8">
      <c r="A21" s="98" t="s">
        <v>540</v>
      </c>
      <c r="B21" s="88" t="s">
        <v>541</v>
      </c>
      <c r="C21" s="10"/>
      <c r="D21" s="10"/>
      <c r="E21" s="10">
        <f t="shared" si="5"/>
        <v>0</v>
      </c>
      <c r="F21" s="10"/>
      <c r="G21" s="10"/>
      <c r="H21" s="10">
        <f t="shared" si="3"/>
        <v>0</v>
      </c>
    </row>
    <row r="22" spans="1:8" ht="10.8">
      <c r="A22" s="98" t="s">
        <v>542</v>
      </c>
      <c r="B22" s="88" t="s">
        <v>543</v>
      </c>
      <c r="C22" s="10">
        <v>4530038.09</v>
      </c>
      <c r="D22" s="10">
        <v>-75527.820000000007</v>
      </c>
      <c r="E22" s="10">
        <f t="shared" si="5"/>
        <v>4454510.2699999996</v>
      </c>
      <c r="F22" s="10">
        <v>3016513.55</v>
      </c>
      <c r="G22" s="10">
        <v>3016513.55</v>
      </c>
      <c r="H22" s="10">
        <f t="shared" si="3"/>
        <v>1437996.7199999997</v>
      </c>
    </row>
    <row r="23" spans="1:8" ht="10.8">
      <c r="A23" s="98" t="s">
        <v>544</v>
      </c>
      <c r="B23" s="88" t="s">
        <v>545</v>
      </c>
      <c r="C23" s="10">
        <v>263177.46999999997</v>
      </c>
      <c r="D23" s="10">
        <v>5145.26</v>
      </c>
      <c r="E23" s="10">
        <f t="shared" si="5"/>
        <v>268322.73</v>
      </c>
      <c r="F23" s="10">
        <v>170359.17</v>
      </c>
      <c r="G23" s="10">
        <v>170359.17</v>
      </c>
      <c r="H23" s="10">
        <f t="shared" si="3"/>
        <v>97963.559999999969</v>
      </c>
    </row>
    <row r="24" spans="1:8" ht="5.0999999999999996" customHeight="1">
      <c r="A24" s="46"/>
      <c r="B24" s="87"/>
      <c r="C24" s="8"/>
      <c r="D24" s="8"/>
      <c r="E24" s="8"/>
      <c r="F24" s="8"/>
      <c r="G24" s="8"/>
      <c r="H24" s="8"/>
    </row>
    <row r="25" spans="1:8" ht="13.2">
      <c r="A25" s="147" t="s">
        <v>546</v>
      </c>
      <c r="B25" s="160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 ht="10.8">
      <c r="A26" s="98" t="s">
        <v>547</v>
      </c>
      <c r="B26" s="88" t="s">
        <v>548</v>
      </c>
      <c r="C26" s="10"/>
      <c r="D26" s="10"/>
      <c r="E26" s="10">
        <f>C26+D26</f>
        <v>0</v>
      </c>
      <c r="F26" s="10"/>
      <c r="G26" s="10"/>
      <c r="H26" s="10">
        <f t="shared" si="3"/>
        <v>0</v>
      </c>
    </row>
    <row r="27" spans="1:8" ht="10.8">
      <c r="A27" s="98" t="s">
        <v>549</v>
      </c>
      <c r="B27" s="88" t="s">
        <v>550</v>
      </c>
      <c r="C27" s="10"/>
      <c r="D27" s="10"/>
      <c r="E27" s="10">
        <f t="shared" ref="E27:E34" si="7">C27+D27</f>
        <v>0</v>
      </c>
      <c r="F27" s="10"/>
      <c r="G27" s="10"/>
      <c r="H27" s="10">
        <f t="shared" si="3"/>
        <v>0</v>
      </c>
    </row>
    <row r="28" spans="1:8" ht="10.8">
      <c r="A28" s="98" t="s">
        <v>551</v>
      </c>
      <c r="B28" s="88" t="s">
        <v>552</v>
      </c>
      <c r="C28" s="10"/>
      <c r="D28" s="10"/>
      <c r="E28" s="10">
        <f t="shared" si="7"/>
        <v>0</v>
      </c>
      <c r="F28" s="10"/>
      <c r="G28" s="10"/>
      <c r="H28" s="10">
        <f t="shared" si="3"/>
        <v>0</v>
      </c>
    </row>
    <row r="29" spans="1:8" ht="10.8">
      <c r="A29" s="98" t="s">
        <v>553</v>
      </c>
      <c r="B29" s="88" t="s">
        <v>554</v>
      </c>
      <c r="C29" s="10"/>
      <c r="D29" s="10"/>
      <c r="E29" s="10">
        <f t="shared" si="7"/>
        <v>0</v>
      </c>
      <c r="F29" s="10"/>
      <c r="G29" s="10"/>
      <c r="H29" s="10">
        <f t="shared" si="3"/>
        <v>0</v>
      </c>
    </row>
    <row r="30" spans="1:8" ht="10.8">
      <c r="A30" s="98" t="s">
        <v>555</v>
      </c>
      <c r="B30" s="88" t="s">
        <v>556</v>
      </c>
      <c r="C30" s="10"/>
      <c r="D30" s="10"/>
      <c r="E30" s="10">
        <f t="shared" si="7"/>
        <v>0</v>
      </c>
      <c r="F30" s="10"/>
      <c r="G30" s="10"/>
      <c r="H30" s="10">
        <f t="shared" si="3"/>
        <v>0</v>
      </c>
    </row>
    <row r="31" spans="1:8" ht="10.8">
      <c r="A31" s="98" t="s">
        <v>557</v>
      </c>
      <c r="B31" s="88" t="s">
        <v>558</v>
      </c>
      <c r="C31" s="10"/>
      <c r="D31" s="10"/>
      <c r="E31" s="10">
        <f t="shared" si="7"/>
        <v>0</v>
      </c>
      <c r="F31" s="10"/>
      <c r="G31" s="10"/>
      <c r="H31" s="10">
        <f t="shared" si="3"/>
        <v>0</v>
      </c>
    </row>
    <row r="32" spans="1:8" ht="10.8">
      <c r="A32" s="98" t="s">
        <v>559</v>
      </c>
      <c r="B32" s="88" t="s">
        <v>560</v>
      </c>
      <c r="C32" s="10"/>
      <c r="D32" s="10"/>
      <c r="E32" s="10">
        <f t="shared" si="7"/>
        <v>0</v>
      </c>
      <c r="F32" s="10"/>
      <c r="G32" s="10"/>
      <c r="H32" s="10">
        <f t="shared" si="3"/>
        <v>0</v>
      </c>
    </row>
    <row r="33" spans="1:8" ht="10.8">
      <c r="A33" s="98" t="s">
        <v>561</v>
      </c>
      <c r="B33" s="88" t="s">
        <v>562</v>
      </c>
      <c r="C33" s="10"/>
      <c r="D33" s="10"/>
      <c r="E33" s="10">
        <f t="shared" si="7"/>
        <v>0</v>
      </c>
      <c r="F33" s="10"/>
      <c r="G33" s="10"/>
      <c r="H33" s="10">
        <f t="shared" si="3"/>
        <v>0</v>
      </c>
    </row>
    <row r="34" spans="1:8" ht="10.8">
      <c r="A34" s="98" t="s">
        <v>563</v>
      </c>
      <c r="B34" s="88" t="s">
        <v>564</v>
      </c>
      <c r="C34" s="10"/>
      <c r="D34" s="10"/>
      <c r="E34" s="10">
        <f t="shared" si="7"/>
        <v>0</v>
      </c>
      <c r="F34" s="10"/>
      <c r="G34" s="10"/>
      <c r="H34" s="10">
        <f t="shared" si="3"/>
        <v>0</v>
      </c>
    </row>
    <row r="35" spans="1:8" ht="5.0999999999999996" customHeight="1">
      <c r="A35" s="46"/>
      <c r="B35" s="87"/>
      <c r="C35" s="8"/>
      <c r="D35" s="8"/>
      <c r="E35" s="8"/>
      <c r="F35" s="8"/>
      <c r="G35" s="8"/>
      <c r="H35" s="8"/>
    </row>
    <row r="36" spans="1:8" ht="13.2">
      <c r="A36" s="147" t="s">
        <v>565</v>
      </c>
      <c r="B36" s="160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 ht="10.8">
      <c r="A37" s="98" t="s">
        <v>566</v>
      </c>
      <c r="B37" s="88" t="s">
        <v>567</v>
      </c>
      <c r="C37" s="10"/>
      <c r="D37" s="10"/>
      <c r="E37" s="10">
        <f>C37+D37</f>
        <v>0</v>
      </c>
      <c r="F37" s="10"/>
      <c r="G37" s="10"/>
      <c r="H37" s="10">
        <f t="shared" si="3"/>
        <v>0</v>
      </c>
    </row>
    <row r="38" spans="1:8" ht="20.399999999999999">
      <c r="A38" s="98" t="s">
        <v>568</v>
      </c>
      <c r="B38" s="99" t="s">
        <v>569</v>
      </c>
      <c r="C38" s="10"/>
      <c r="D38" s="10"/>
      <c r="E38" s="10">
        <f t="shared" ref="E38:E40" si="9">C38+D38</f>
        <v>0</v>
      </c>
      <c r="F38" s="10"/>
      <c r="G38" s="10"/>
      <c r="H38" s="10">
        <f t="shared" si="3"/>
        <v>0</v>
      </c>
    </row>
    <row r="39" spans="1:8" ht="10.8">
      <c r="A39" s="98" t="s">
        <v>570</v>
      </c>
      <c r="B39" s="88" t="s">
        <v>571</v>
      </c>
      <c r="C39" s="10"/>
      <c r="D39" s="10"/>
      <c r="E39" s="10">
        <f t="shared" si="9"/>
        <v>0</v>
      </c>
      <c r="F39" s="10"/>
      <c r="G39" s="10"/>
      <c r="H39" s="10">
        <f t="shared" si="3"/>
        <v>0</v>
      </c>
    </row>
    <row r="40" spans="1:8" ht="10.8">
      <c r="A40" s="98" t="s">
        <v>572</v>
      </c>
      <c r="B40" s="88" t="s">
        <v>573</v>
      </c>
      <c r="C40" s="10"/>
      <c r="D40" s="10"/>
      <c r="E40" s="10">
        <f t="shared" si="9"/>
        <v>0</v>
      </c>
      <c r="F40" s="10"/>
      <c r="G40" s="10"/>
      <c r="H40" s="10">
        <f t="shared" si="3"/>
        <v>0</v>
      </c>
    </row>
    <row r="41" spans="1:8" ht="5.0999999999999996" customHeight="1">
      <c r="A41" s="46"/>
      <c r="B41" s="87"/>
      <c r="C41" s="8"/>
      <c r="D41" s="8"/>
      <c r="E41" s="8"/>
      <c r="F41" s="8"/>
      <c r="G41" s="8"/>
      <c r="H41" s="8"/>
    </row>
    <row r="42" spans="1:8" ht="13.2">
      <c r="A42" s="147" t="s">
        <v>574</v>
      </c>
      <c r="B42" s="160"/>
      <c r="C42" s="8">
        <f>C43+C53+C62+C73</f>
        <v>0</v>
      </c>
      <c r="D42" s="8">
        <f t="shared" ref="D42:G42" si="10">D43+D53+D62+D73</f>
        <v>252096</v>
      </c>
      <c r="E42" s="8">
        <f t="shared" si="10"/>
        <v>252096</v>
      </c>
      <c r="F42" s="8">
        <f t="shared" si="10"/>
        <v>149064</v>
      </c>
      <c r="G42" s="8">
        <f t="shared" si="10"/>
        <v>149064</v>
      </c>
      <c r="H42" s="8">
        <f t="shared" si="3"/>
        <v>103032</v>
      </c>
    </row>
    <row r="43" spans="1:8" ht="13.2">
      <c r="A43" s="147" t="s">
        <v>514</v>
      </c>
      <c r="B43" s="160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 ht="10.8">
      <c r="A44" s="98" t="s">
        <v>575</v>
      </c>
      <c r="B44" s="88" t="s">
        <v>516</v>
      </c>
      <c r="C44" s="10"/>
      <c r="D44" s="10"/>
      <c r="E44" s="10">
        <f>C44+D44</f>
        <v>0</v>
      </c>
      <c r="F44" s="10"/>
      <c r="G44" s="10"/>
      <c r="H44" s="10">
        <f t="shared" si="3"/>
        <v>0</v>
      </c>
    </row>
    <row r="45" spans="1:8" ht="10.8">
      <c r="A45" s="98" t="s">
        <v>576</v>
      </c>
      <c r="B45" s="88" t="s">
        <v>518</v>
      </c>
      <c r="C45" s="10"/>
      <c r="D45" s="10"/>
      <c r="E45" s="10">
        <f t="shared" ref="E45:E51" si="12">C45+D45</f>
        <v>0</v>
      </c>
      <c r="F45" s="10"/>
      <c r="G45" s="10"/>
      <c r="H45" s="10">
        <f t="shared" si="3"/>
        <v>0</v>
      </c>
    </row>
    <row r="46" spans="1:8" ht="10.8">
      <c r="A46" s="98" t="s">
        <v>577</v>
      </c>
      <c r="B46" s="88" t="s">
        <v>520</v>
      </c>
      <c r="C46" s="10"/>
      <c r="D46" s="10"/>
      <c r="E46" s="10">
        <f t="shared" si="12"/>
        <v>0</v>
      </c>
      <c r="F46" s="10"/>
      <c r="G46" s="10"/>
      <c r="H46" s="10">
        <f t="shared" si="3"/>
        <v>0</v>
      </c>
    </row>
    <row r="47" spans="1:8" ht="10.8">
      <c r="A47" s="98" t="s">
        <v>578</v>
      </c>
      <c r="B47" s="88" t="s">
        <v>522</v>
      </c>
      <c r="C47" s="10"/>
      <c r="D47" s="10"/>
      <c r="E47" s="10">
        <f t="shared" si="12"/>
        <v>0</v>
      </c>
      <c r="F47" s="10"/>
      <c r="G47" s="10"/>
      <c r="H47" s="10">
        <f t="shared" si="3"/>
        <v>0</v>
      </c>
    </row>
    <row r="48" spans="1:8" ht="10.8">
      <c r="A48" s="98" t="s">
        <v>579</v>
      </c>
      <c r="B48" s="88" t="s">
        <v>524</v>
      </c>
      <c r="C48" s="10"/>
      <c r="D48" s="10"/>
      <c r="E48" s="10">
        <f t="shared" si="12"/>
        <v>0</v>
      </c>
      <c r="F48" s="10"/>
      <c r="G48" s="10"/>
      <c r="H48" s="10">
        <f t="shared" si="3"/>
        <v>0</v>
      </c>
    </row>
    <row r="49" spans="1:8" ht="10.8">
      <c r="A49" s="98" t="s">
        <v>580</v>
      </c>
      <c r="B49" s="88" t="s">
        <v>526</v>
      </c>
      <c r="C49" s="10"/>
      <c r="D49" s="10"/>
      <c r="E49" s="10">
        <f t="shared" si="12"/>
        <v>0</v>
      </c>
      <c r="F49" s="10"/>
      <c r="G49" s="10"/>
      <c r="H49" s="10">
        <f t="shared" si="3"/>
        <v>0</v>
      </c>
    </row>
    <row r="50" spans="1:8" ht="10.8">
      <c r="A50" s="98" t="s">
        <v>581</v>
      </c>
      <c r="B50" s="88" t="s">
        <v>528</v>
      </c>
      <c r="C50" s="10"/>
      <c r="D50" s="10"/>
      <c r="E50" s="10">
        <f t="shared" si="12"/>
        <v>0</v>
      </c>
      <c r="F50" s="10"/>
      <c r="G50" s="10"/>
      <c r="H50" s="10">
        <f t="shared" si="3"/>
        <v>0</v>
      </c>
    </row>
    <row r="51" spans="1:8" ht="10.8">
      <c r="A51" s="98" t="s">
        <v>582</v>
      </c>
      <c r="B51" s="88" t="s">
        <v>530</v>
      </c>
      <c r="C51" s="10"/>
      <c r="D51" s="10"/>
      <c r="E51" s="10">
        <f t="shared" si="12"/>
        <v>0</v>
      </c>
      <c r="F51" s="10"/>
      <c r="G51" s="10"/>
      <c r="H51" s="10">
        <f t="shared" si="3"/>
        <v>0</v>
      </c>
    </row>
    <row r="52" spans="1:8" ht="5.0999999999999996" customHeight="1">
      <c r="A52" s="46"/>
      <c r="B52" s="87"/>
      <c r="C52" s="8"/>
      <c r="D52" s="8"/>
      <c r="E52" s="8"/>
      <c r="F52" s="8"/>
      <c r="G52" s="8"/>
      <c r="H52" s="8"/>
    </row>
    <row r="53" spans="1:8" ht="13.2">
      <c r="A53" s="147" t="s">
        <v>531</v>
      </c>
      <c r="B53" s="160"/>
      <c r="C53" s="8">
        <f>SUM(C54:C60)</f>
        <v>0</v>
      </c>
      <c r="D53" s="8">
        <f t="shared" ref="D53:G53" si="13">SUM(D54:D60)</f>
        <v>252096</v>
      </c>
      <c r="E53" s="8">
        <f t="shared" si="13"/>
        <v>252096</v>
      </c>
      <c r="F53" s="8">
        <f t="shared" si="13"/>
        <v>149064</v>
      </c>
      <c r="G53" s="8">
        <f t="shared" si="13"/>
        <v>149064</v>
      </c>
      <c r="H53" s="8">
        <f t="shared" si="3"/>
        <v>103032</v>
      </c>
    </row>
    <row r="54" spans="1:8" ht="10.8">
      <c r="A54" s="98" t="s">
        <v>583</v>
      </c>
      <c r="B54" s="88" t="s">
        <v>533</v>
      </c>
      <c r="C54" s="10"/>
      <c r="D54" s="10"/>
      <c r="E54" s="10">
        <f>C54+D54</f>
        <v>0</v>
      </c>
      <c r="F54" s="10"/>
      <c r="G54" s="10"/>
      <c r="H54" s="10">
        <f t="shared" si="3"/>
        <v>0</v>
      </c>
    </row>
    <row r="55" spans="1:8" ht="10.8">
      <c r="A55" s="98" t="s">
        <v>584</v>
      </c>
      <c r="B55" s="88" t="s">
        <v>535</v>
      </c>
      <c r="C55" s="10"/>
      <c r="D55" s="10"/>
      <c r="E55" s="10">
        <f t="shared" ref="E55:E60" si="14">C55+D55</f>
        <v>0</v>
      </c>
      <c r="F55" s="10"/>
      <c r="G55" s="10"/>
      <c r="H55" s="10">
        <f t="shared" si="3"/>
        <v>0</v>
      </c>
    </row>
    <row r="56" spans="1:8" ht="10.8">
      <c r="A56" s="98" t="s">
        <v>585</v>
      </c>
      <c r="B56" s="88" t="s">
        <v>537</v>
      </c>
      <c r="C56" s="10"/>
      <c r="D56" s="10"/>
      <c r="E56" s="10">
        <f t="shared" si="14"/>
        <v>0</v>
      </c>
      <c r="F56" s="10"/>
      <c r="G56" s="10"/>
      <c r="H56" s="10">
        <f t="shared" si="3"/>
        <v>0</v>
      </c>
    </row>
    <row r="57" spans="1:8" ht="10.8">
      <c r="A57" s="98" t="s">
        <v>586</v>
      </c>
      <c r="B57" s="88" t="s">
        <v>539</v>
      </c>
      <c r="C57" s="10"/>
      <c r="D57" s="10"/>
      <c r="E57" s="10">
        <f t="shared" si="14"/>
        <v>0</v>
      </c>
      <c r="F57" s="10"/>
      <c r="G57" s="10"/>
      <c r="H57" s="10">
        <f t="shared" si="3"/>
        <v>0</v>
      </c>
    </row>
    <row r="58" spans="1:8" ht="10.8">
      <c r="A58" s="98" t="s">
        <v>587</v>
      </c>
      <c r="B58" s="88" t="s">
        <v>541</v>
      </c>
      <c r="C58" s="10"/>
      <c r="D58" s="10"/>
      <c r="E58" s="10">
        <f t="shared" si="14"/>
        <v>0</v>
      </c>
      <c r="F58" s="10"/>
      <c r="G58" s="10"/>
      <c r="H58" s="10">
        <f t="shared" si="3"/>
        <v>0</v>
      </c>
    </row>
    <row r="59" spans="1:8" ht="10.8">
      <c r="A59" s="98" t="s">
        <v>588</v>
      </c>
      <c r="B59" s="88" t="s">
        <v>543</v>
      </c>
      <c r="C59" s="10">
        <v>0</v>
      </c>
      <c r="D59" s="10">
        <v>252096</v>
      </c>
      <c r="E59" s="10">
        <f t="shared" si="14"/>
        <v>252096</v>
      </c>
      <c r="F59" s="10">
        <v>149064</v>
      </c>
      <c r="G59" s="10">
        <v>149064</v>
      </c>
      <c r="H59" s="10">
        <f t="shared" si="3"/>
        <v>103032</v>
      </c>
    </row>
    <row r="60" spans="1:8" ht="10.8">
      <c r="A60" s="98" t="s">
        <v>589</v>
      </c>
      <c r="B60" s="88" t="s">
        <v>545</v>
      </c>
      <c r="C60" s="10"/>
      <c r="D60" s="10"/>
      <c r="E60" s="10">
        <f t="shared" si="14"/>
        <v>0</v>
      </c>
      <c r="F60" s="10"/>
      <c r="G60" s="10"/>
      <c r="H60" s="10">
        <f t="shared" si="3"/>
        <v>0</v>
      </c>
    </row>
    <row r="61" spans="1:8" ht="5.0999999999999996" customHeight="1">
      <c r="A61" s="46"/>
      <c r="B61" s="87"/>
      <c r="C61" s="8"/>
      <c r="D61" s="8"/>
      <c r="E61" s="8"/>
      <c r="F61" s="8"/>
      <c r="G61" s="8"/>
      <c r="H61" s="8"/>
    </row>
    <row r="62" spans="1:8" ht="13.2">
      <c r="A62" s="147" t="s">
        <v>546</v>
      </c>
      <c r="B62" s="160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 ht="10.8">
      <c r="A63" s="98" t="s">
        <v>590</v>
      </c>
      <c r="B63" s="88" t="s">
        <v>548</v>
      </c>
      <c r="C63" s="10"/>
      <c r="D63" s="10"/>
      <c r="E63" s="10">
        <f>C63+D63</f>
        <v>0</v>
      </c>
      <c r="F63" s="10"/>
      <c r="G63" s="10"/>
      <c r="H63" s="10">
        <f t="shared" si="3"/>
        <v>0</v>
      </c>
    </row>
    <row r="64" spans="1:8" ht="10.8">
      <c r="A64" s="98" t="s">
        <v>591</v>
      </c>
      <c r="B64" s="88" t="s">
        <v>550</v>
      </c>
      <c r="C64" s="10"/>
      <c r="D64" s="10"/>
      <c r="E64" s="10">
        <f t="shared" ref="E64:E71" si="16">C64+D64</f>
        <v>0</v>
      </c>
      <c r="F64" s="10"/>
      <c r="G64" s="10"/>
      <c r="H64" s="10">
        <f t="shared" si="3"/>
        <v>0</v>
      </c>
    </row>
    <row r="65" spans="1:8" ht="10.8">
      <c r="A65" s="98" t="s">
        <v>592</v>
      </c>
      <c r="B65" s="88" t="s">
        <v>552</v>
      </c>
      <c r="C65" s="10"/>
      <c r="D65" s="10"/>
      <c r="E65" s="10">
        <f t="shared" si="16"/>
        <v>0</v>
      </c>
      <c r="F65" s="10"/>
      <c r="G65" s="10"/>
      <c r="H65" s="10">
        <f t="shared" si="3"/>
        <v>0</v>
      </c>
    </row>
    <row r="66" spans="1:8" ht="10.8">
      <c r="A66" s="98" t="s">
        <v>593</v>
      </c>
      <c r="B66" s="88" t="s">
        <v>554</v>
      </c>
      <c r="C66" s="10"/>
      <c r="D66" s="10"/>
      <c r="E66" s="10">
        <f t="shared" si="16"/>
        <v>0</v>
      </c>
      <c r="F66" s="10"/>
      <c r="G66" s="10"/>
      <c r="H66" s="10">
        <f t="shared" si="3"/>
        <v>0</v>
      </c>
    </row>
    <row r="67" spans="1:8" ht="10.8">
      <c r="A67" s="98" t="s">
        <v>594</v>
      </c>
      <c r="B67" s="88" t="s">
        <v>556</v>
      </c>
      <c r="C67" s="10"/>
      <c r="D67" s="10"/>
      <c r="E67" s="10">
        <f t="shared" si="16"/>
        <v>0</v>
      </c>
      <c r="F67" s="10"/>
      <c r="G67" s="10"/>
      <c r="H67" s="10">
        <f t="shared" si="3"/>
        <v>0</v>
      </c>
    </row>
    <row r="68" spans="1:8" ht="10.8">
      <c r="A68" s="98" t="s">
        <v>595</v>
      </c>
      <c r="B68" s="88" t="s">
        <v>558</v>
      </c>
      <c r="C68" s="10"/>
      <c r="D68" s="10"/>
      <c r="E68" s="10">
        <f t="shared" si="16"/>
        <v>0</v>
      </c>
      <c r="F68" s="10"/>
      <c r="G68" s="10"/>
      <c r="H68" s="10">
        <f t="shared" si="3"/>
        <v>0</v>
      </c>
    </row>
    <row r="69" spans="1:8" ht="10.8">
      <c r="A69" s="98" t="s">
        <v>596</v>
      </c>
      <c r="B69" s="88" t="s">
        <v>560</v>
      </c>
      <c r="C69" s="10"/>
      <c r="D69" s="10"/>
      <c r="E69" s="10">
        <f t="shared" si="16"/>
        <v>0</v>
      </c>
      <c r="F69" s="10"/>
      <c r="G69" s="10"/>
      <c r="H69" s="10">
        <f t="shared" si="3"/>
        <v>0</v>
      </c>
    </row>
    <row r="70" spans="1:8" ht="10.8">
      <c r="A70" s="98" t="s">
        <v>597</v>
      </c>
      <c r="B70" s="88" t="s">
        <v>562</v>
      </c>
      <c r="C70" s="10"/>
      <c r="D70" s="10"/>
      <c r="E70" s="10">
        <f t="shared" si="16"/>
        <v>0</v>
      </c>
      <c r="F70" s="10"/>
      <c r="G70" s="10"/>
      <c r="H70" s="10">
        <f t="shared" si="3"/>
        <v>0</v>
      </c>
    </row>
    <row r="71" spans="1:8" ht="10.8">
      <c r="A71" s="98" t="s">
        <v>598</v>
      </c>
      <c r="B71" s="88" t="s">
        <v>564</v>
      </c>
      <c r="C71" s="10"/>
      <c r="D71" s="10"/>
      <c r="E71" s="10">
        <f t="shared" si="16"/>
        <v>0</v>
      </c>
      <c r="F71" s="10"/>
      <c r="G71" s="10"/>
      <c r="H71" s="10">
        <f t="shared" si="3"/>
        <v>0</v>
      </c>
    </row>
    <row r="72" spans="1:8" ht="5.0999999999999996" customHeight="1">
      <c r="A72" s="46"/>
      <c r="B72" s="87"/>
      <c r="C72" s="8"/>
      <c r="D72" s="8"/>
      <c r="E72" s="8"/>
      <c r="F72" s="8"/>
      <c r="G72" s="8"/>
      <c r="H72" s="8"/>
    </row>
    <row r="73" spans="1:8" ht="13.2">
      <c r="A73" s="147" t="s">
        <v>565</v>
      </c>
      <c r="B73" s="160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 ht="10.8">
      <c r="A74" s="98" t="s">
        <v>599</v>
      </c>
      <c r="B74" s="88" t="s">
        <v>567</v>
      </c>
      <c r="C74" s="10"/>
      <c r="D74" s="10"/>
      <c r="E74" s="10">
        <f>C74+D74</f>
        <v>0</v>
      </c>
      <c r="F74" s="10"/>
      <c r="G74" s="10"/>
      <c r="H74" s="10">
        <f t="shared" si="18"/>
        <v>0</v>
      </c>
    </row>
    <row r="75" spans="1:8" ht="20.399999999999999">
      <c r="A75" s="98" t="s">
        <v>600</v>
      </c>
      <c r="B75" s="99" t="s">
        <v>569</v>
      </c>
      <c r="C75" s="10"/>
      <c r="D75" s="10"/>
      <c r="E75" s="10">
        <f t="shared" ref="E75:E77" si="19">C75+D75</f>
        <v>0</v>
      </c>
      <c r="F75" s="10"/>
      <c r="G75" s="10"/>
      <c r="H75" s="10">
        <f t="shared" si="18"/>
        <v>0</v>
      </c>
    </row>
    <row r="76" spans="1:8" ht="10.8">
      <c r="A76" s="98" t="s">
        <v>601</v>
      </c>
      <c r="B76" s="88" t="s">
        <v>571</v>
      </c>
      <c r="C76" s="10"/>
      <c r="D76" s="10"/>
      <c r="E76" s="10">
        <f t="shared" si="19"/>
        <v>0</v>
      </c>
      <c r="F76" s="10"/>
      <c r="G76" s="10"/>
      <c r="H76" s="10">
        <f t="shared" si="18"/>
        <v>0</v>
      </c>
    </row>
    <row r="77" spans="1:8" ht="10.8">
      <c r="A77" s="98" t="s">
        <v>602</v>
      </c>
      <c r="B77" s="88" t="s">
        <v>573</v>
      </c>
      <c r="C77" s="10"/>
      <c r="D77" s="10"/>
      <c r="E77" s="10">
        <f t="shared" si="19"/>
        <v>0</v>
      </c>
      <c r="F77" s="10"/>
      <c r="G77" s="10"/>
      <c r="H77" s="10">
        <f t="shared" si="18"/>
        <v>0</v>
      </c>
    </row>
    <row r="78" spans="1:8" ht="5.0999999999999996" customHeight="1">
      <c r="A78" s="46"/>
      <c r="B78" s="87"/>
      <c r="C78" s="8"/>
      <c r="D78" s="8"/>
      <c r="E78" s="8"/>
      <c r="F78" s="8"/>
      <c r="G78" s="8"/>
      <c r="H78" s="8"/>
    </row>
    <row r="79" spans="1:8" ht="13.2">
      <c r="A79" s="147" t="s">
        <v>499</v>
      </c>
      <c r="B79" s="160"/>
      <c r="C79" s="8">
        <f>C5+C42</f>
        <v>10163047.07</v>
      </c>
      <c r="D79" s="8">
        <f t="shared" ref="D79:H79" si="20">D5+D42</f>
        <v>1686217.96</v>
      </c>
      <c r="E79" s="8">
        <f t="shared" si="20"/>
        <v>11849265.029999999</v>
      </c>
      <c r="F79" s="8">
        <f t="shared" si="20"/>
        <v>8207989.6899999995</v>
      </c>
      <c r="G79" s="8">
        <f t="shared" si="20"/>
        <v>8207989.6899999995</v>
      </c>
      <c r="H79" s="8">
        <f t="shared" si="20"/>
        <v>3641275.34</v>
      </c>
    </row>
    <row r="80" spans="1:8" ht="5.0999999999999996" customHeight="1">
      <c r="A80" s="56"/>
      <c r="B80" s="100"/>
      <c r="C80" s="58"/>
      <c r="D80" s="58"/>
      <c r="E80" s="58"/>
      <c r="F80" s="58"/>
      <c r="G80" s="58"/>
      <c r="H80" s="58"/>
    </row>
  </sheetData>
  <mergeCells count="15">
    <mergeCell ref="A6:B6"/>
    <mergeCell ref="A1:H1"/>
    <mergeCell ref="A2:B2"/>
    <mergeCell ref="C2:G2"/>
    <mergeCell ref="A3:B3"/>
    <mergeCell ref="A5:B5"/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baseColWidth="10" defaultColWidth="12" defaultRowHeight="10.199999999999999"/>
  <cols>
    <col min="1" max="1" width="56.77734375" style="1" customWidth="1"/>
    <col min="2" max="7" width="16.77734375" style="1" customWidth="1"/>
    <col min="8" max="16384" width="12" style="1"/>
  </cols>
  <sheetData>
    <row r="1" spans="1:7" ht="56.1" customHeight="1">
      <c r="A1" s="120" t="s">
        <v>603</v>
      </c>
      <c r="B1" s="121"/>
      <c r="C1" s="121"/>
      <c r="D1" s="121"/>
      <c r="E1" s="121"/>
      <c r="F1" s="121"/>
      <c r="G1" s="122"/>
    </row>
    <row r="2" spans="1:7">
      <c r="A2" s="101"/>
      <c r="B2" s="159" t="s">
        <v>296</v>
      </c>
      <c r="C2" s="159"/>
      <c r="D2" s="159"/>
      <c r="E2" s="159"/>
      <c r="F2" s="159"/>
      <c r="G2" s="92"/>
    </row>
    <row r="3" spans="1:7" ht="45.75" customHeight="1">
      <c r="A3" s="62" t="s">
        <v>1</v>
      </c>
      <c r="B3" s="3" t="s">
        <v>297</v>
      </c>
      <c r="C3" s="3" t="s">
        <v>298</v>
      </c>
      <c r="D3" s="3" t="s">
        <v>299</v>
      </c>
      <c r="E3" s="3" t="s">
        <v>604</v>
      </c>
      <c r="F3" s="3" t="s">
        <v>204</v>
      </c>
      <c r="G3" s="19" t="s">
        <v>301</v>
      </c>
    </row>
    <row r="4" spans="1:7">
      <c r="A4" s="102" t="s">
        <v>605</v>
      </c>
      <c r="B4" s="103">
        <f>B5+B6+B7+B10+B11+B14</f>
        <v>7079089.4500000002</v>
      </c>
      <c r="C4" s="103">
        <f t="shared" ref="C4:G4" si="0">C5+C6+C7+C10+C11+C14</f>
        <v>279983.40000000002</v>
      </c>
      <c r="D4" s="103">
        <f t="shared" si="0"/>
        <v>7359072.8500000006</v>
      </c>
      <c r="E4" s="103">
        <f t="shared" si="0"/>
        <v>5233899.1100000003</v>
      </c>
      <c r="F4" s="103">
        <f t="shared" si="0"/>
        <v>5233899.1100000003</v>
      </c>
      <c r="G4" s="103">
        <f t="shared" si="0"/>
        <v>2125173.7400000002</v>
      </c>
    </row>
    <row r="5" spans="1:7">
      <c r="A5" s="42" t="s">
        <v>606</v>
      </c>
      <c r="B5" s="10">
        <v>7079089.4500000002</v>
      </c>
      <c r="C5" s="10">
        <v>279983.40000000002</v>
      </c>
      <c r="D5" s="8">
        <f>B5+C5</f>
        <v>7359072.8500000006</v>
      </c>
      <c r="E5" s="10">
        <v>5233899.1100000003</v>
      </c>
      <c r="F5" s="10">
        <v>5233899.1100000003</v>
      </c>
      <c r="G5" s="8">
        <f>D5-E5</f>
        <v>2125173.7400000002</v>
      </c>
    </row>
    <row r="6" spans="1:7">
      <c r="A6" s="42" t="s">
        <v>607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42" t="s">
        <v>608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70" t="s">
        <v>609</v>
      </c>
      <c r="B8" s="10"/>
      <c r="C8" s="10"/>
      <c r="D8" s="8">
        <f t="shared" ref="D8:D10" si="2">B8+C8</f>
        <v>0</v>
      </c>
      <c r="E8" s="10"/>
      <c r="F8" s="10"/>
      <c r="G8" s="10">
        <f t="shared" ref="G8:G14" si="3">D8-E8</f>
        <v>0</v>
      </c>
    </row>
    <row r="9" spans="1:7">
      <c r="A9" s="70" t="s">
        <v>610</v>
      </c>
      <c r="B9" s="10"/>
      <c r="C9" s="10"/>
      <c r="D9" s="8">
        <f t="shared" si="2"/>
        <v>0</v>
      </c>
      <c r="E9" s="10"/>
      <c r="F9" s="10"/>
      <c r="G9" s="10">
        <f t="shared" si="3"/>
        <v>0</v>
      </c>
    </row>
    <row r="10" spans="1:7">
      <c r="A10" s="42" t="s">
        <v>611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0.399999999999999">
      <c r="A11" s="42" t="s">
        <v>612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70" t="s">
        <v>613</v>
      </c>
      <c r="B12" s="10"/>
      <c r="C12" s="10"/>
      <c r="D12" s="8">
        <f t="shared" ref="D12:D14" si="5">B12+C12</f>
        <v>0</v>
      </c>
      <c r="E12" s="10"/>
      <c r="F12" s="10"/>
      <c r="G12" s="10">
        <f t="shared" si="3"/>
        <v>0</v>
      </c>
    </row>
    <row r="13" spans="1:7">
      <c r="A13" s="70" t="s">
        <v>614</v>
      </c>
      <c r="B13" s="10"/>
      <c r="C13" s="10"/>
      <c r="D13" s="8">
        <f t="shared" si="5"/>
        <v>0</v>
      </c>
      <c r="E13" s="10"/>
      <c r="F13" s="10"/>
      <c r="G13" s="10">
        <f t="shared" si="3"/>
        <v>0</v>
      </c>
    </row>
    <row r="14" spans="1:7">
      <c r="A14" s="42" t="s">
        <v>615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42"/>
      <c r="B15" s="10"/>
      <c r="C15" s="10"/>
      <c r="D15" s="10"/>
      <c r="E15" s="10"/>
      <c r="F15" s="10"/>
      <c r="G15" s="10"/>
    </row>
    <row r="16" spans="1:7">
      <c r="A16" s="28" t="s">
        <v>616</v>
      </c>
      <c r="B16" s="8">
        <f>B17+B18+B19+B22+B23+B26</f>
        <v>0</v>
      </c>
      <c r="C16" s="8">
        <f t="shared" ref="C16:G16" si="6">C17+C18+C19+C22+C23+C26</f>
        <v>252096</v>
      </c>
      <c r="D16" s="8">
        <f t="shared" si="6"/>
        <v>252096</v>
      </c>
      <c r="E16" s="8">
        <f t="shared" si="6"/>
        <v>149064</v>
      </c>
      <c r="F16" s="8">
        <f t="shared" si="6"/>
        <v>149064</v>
      </c>
      <c r="G16" s="8">
        <f t="shared" si="6"/>
        <v>103032</v>
      </c>
    </row>
    <row r="17" spans="1:7">
      <c r="A17" s="42" t="s">
        <v>606</v>
      </c>
      <c r="B17" s="10">
        <v>0</v>
      </c>
      <c r="C17" s="10">
        <v>252096</v>
      </c>
      <c r="D17" s="8">
        <f t="shared" ref="D17:D18" si="7">B17+C17</f>
        <v>252096</v>
      </c>
      <c r="E17" s="10">
        <v>149064</v>
      </c>
      <c r="F17" s="10">
        <v>149064</v>
      </c>
      <c r="G17" s="8">
        <f t="shared" ref="G17:G26" si="8">D17-E17</f>
        <v>103032</v>
      </c>
    </row>
    <row r="18" spans="1:7">
      <c r="A18" s="42" t="s">
        <v>607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42" t="s">
        <v>608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70" t="s">
        <v>609</v>
      </c>
      <c r="B20" s="10"/>
      <c r="C20" s="10"/>
      <c r="D20" s="8">
        <f t="shared" ref="D20:D22" si="10">B20+C20</f>
        <v>0</v>
      </c>
      <c r="E20" s="10"/>
      <c r="F20" s="10"/>
      <c r="G20" s="10">
        <f t="shared" si="8"/>
        <v>0</v>
      </c>
    </row>
    <row r="21" spans="1:7">
      <c r="A21" s="70" t="s">
        <v>610</v>
      </c>
      <c r="B21" s="10"/>
      <c r="C21" s="10"/>
      <c r="D21" s="8">
        <f t="shared" si="10"/>
        <v>0</v>
      </c>
      <c r="E21" s="10"/>
      <c r="F21" s="10"/>
      <c r="G21" s="10">
        <f t="shared" si="8"/>
        <v>0</v>
      </c>
    </row>
    <row r="22" spans="1:7">
      <c r="A22" s="42" t="s">
        <v>611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0.399999999999999">
      <c r="A23" s="42" t="s">
        <v>612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70" t="s">
        <v>613</v>
      </c>
      <c r="B24" s="10"/>
      <c r="C24" s="10"/>
      <c r="D24" s="8">
        <f t="shared" ref="D24:D26" si="12">B24+C24</f>
        <v>0</v>
      </c>
      <c r="E24" s="10"/>
      <c r="F24" s="10"/>
      <c r="G24" s="10">
        <f t="shared" si="8"/>
        <v>0</v>
      </c>
    </row>
    <row r="25" spans="1:7">
      <c r="A25" s="70" t="s">
        <v>614</v>
      </c>
      <c r="B25" s="10"/>
      <c r="C25" s="10"/>
      <c r="D25" s="8">
        <f t="shared" si="12"/>
        <v>0</v>
      </c>
      <c r="E25" s="10"/>
      <c r="F25" s="10"/>
      <c r="G25" s="10">
        <f t="shared" si="8"/>
        <v>0</v>
      </c>
    </row>
    <row r="26" spans="1:7">
      <c r="A26" s="42" t="s">
        <v>615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28" t="s">
        <v>617</v>
      </c>
      <c r="B27" s="8">
        <f>B4+B16</f>
        <v>7079089.4500000002</v>
      </c>
      <c r="C27" s="8">
        <f t="shared" ref="C27:G27" si="13">C4+C16</f>
        <v>532079.4</v>
      </c>
      <c r="D27" s="8">
        <f t="shared" si="13"/>
        <v>7611168.8500000006</v>
      </c>
      <c r="E27" s="8">
        <f t="shared" si="13"/>
        <v>5382963.1100000003</v>
      </c>
      <c r="F27" s="8">
        <f t="shared" si="13"/>
        <v>5382963.1100000003</v>
      </c>
      <c r="G27" s="8">
        <f t="shared" si="13"/>
        <v>2228205.7400000002</v>
      </c>
    </row>
    <row r="28" spans="1:7" ht="5.0999999999999996" customHeight="1">
      <c r="A28" s="104"/>
      <c r="B28" s="17"/>
      <c r="C28" s="17"/>
      <c r="D28" s="17"/>
      <c r="E28" s="17"/>
      <c r="F28" s="17"/>
      <c r="G28" s="17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2018-10-17T18:52:06Z</dcterms:created>
  <dcterms:modified xsi:type="dcterms:W3CDTF">2018-10-24T14:41:38Z</dcterms:modified>
</cp:coreProperties>
</file>